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kk\Documents\"/>
    </mc:Choice>
  </mc:AlternateContent>
  <bookViews>
    <workbookView xWindow="0" yWindow="0" windowWidth="19200" windowHeight="73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8" i="1"/>
  <c r="J48" i="1" s="1"/>
  <c r="I49" i="1"/>
  <c r="I50" i="1"/>
  <c r="I51" i="1"/>
  <c r="I52" i="1"/>
  <c r="I53" i="1"/>
  <c r="I54" i="1"/>
  <c r="I55" i="1"/>
  <c r="I56" i="1"/>
  <c r="J56" i="1" s="1"/>
  <c r="I57" i="1"/>
  <c r="I58" i="1"/>
  <c r="I59" i="1"/>
  <c r="I60" i="1"/>
  <c r="I61" i="1"/>
  <c r="I62" i="1"/>
  <c r="I63" i="1"/>
  <c r="I64" i="1"/>
  <c r="J64" i="1" s="1"/>
  <c r="I65" i="1"/>
  <c r="I66" i="1"/>
  <c r="I67" i="1"/>
  <c r="I68" i="1"/>
  <c r="I69" i="1"/>
  <c r="I70" i="1"/>
  <c r="I71" i="1"/>
  <c r="I72" i="1"/>
  <c r="J72" i="1" s="1"/>
  <c r="I73" i="1"/>
  <c r="I74" i="1"/>
  <c r="I75" i="1"/>
  <c r="I76" i="1"/>
  <c r="I77" i="1"/>
  <c r="I78" i="1"/>
  <c r="I79" i="1"/>
  <c r="I80" i="1"/>
  <c r="J80" i="1" s="1"/>
  <c r="I81" i="1"/>
  <c r="F47" i="1"/>
  <c r="F48" i="1"/>
  <c r="F49" i="1"/>
  <c r="F50" i="1"/>
  <c r="F51" i="1"/>
  <c r="F52" i="1"/>
  <c r="F53" i="1"/>
  <c r="F54" i="1"/>
  <c r="F55" i="1"/>
  <c r="G55" i="1" s="1"/>
  <c r="F56" i="1"/>
  <c r="F57" i="1"/>
  <c r="F58" i="1"/>
  <c r="F59" i="1"/>
  <c r="F60" i="1"/>
  <c r="F61" i="1"/>
  <c r="F62" i="1"/>
  <c r="F63" i="1"/>
  <c r="G63" i="1" s="1"/>
  <c r="F64" i="1"/>
  <c r="F65" i="1"/>
  <c r="F66" i="1"/>
  <c r="F67" i="1"/>
  <c r="F68" i="1"/>
  <c r="F69" i="1"/>
  <c r="F70" i="1"/>
  <c r="F71" i="1"/>
  <c r="G71" i="1" s="1"/>
  <c r="F72" i="1"/>
  <c r="F73" i="1"/>
  <c r="F74" i="1"/>
  <c r="F75" i="1"/>
  <c r="F76" i="1"/>
  <c r="F77" i="1"/>
  <c r="F78" i="1"/>
  <c r="G78" i="1" s="1"/>
  <c r="F79" i="1"/>
  <c r="G79" i="1" s="1"/>
  <c r="F80" i="1"/>
  <c r="F81" i="1"/>
  <c r="I46" i="1"/>
  <c r="F46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J75" i="1" s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J62" i="1" s="1"/>
  <c r="B62" i="1"/>
  <c r="D61" i="1"/>
  <c r="J61" i="1" s="1"/>
  <c r="B61" i="1"/>
  <c r="D60" i="1"/>
  <c r="J60" i="1" s="1"/>
  <c r="B60" i="1"/>
  <c r="D59" i="1"/>
  <c r="B59" i="1"/>
  <c r="D58" i="1"/>
  <c r="B58" i="1"/>
  <c r="D57" i="1"/>
  <c r="G57" i="1" s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J47" i="1" s="1"/>
  <c r="B47" i="1"/>
  <c r="D46" i="1"/>
  <c r="J46" i="1" s="1"/>
  <c r="B46" i="1"/>
  <c r="G80" i="1" l="1"/>
  <c r="G72" i="1"/>
  <c r="G64" i="1"/>
  <c r="G56" i="1"/>
  <c r="G48" i="1"/>
  <c r="J81" i="1"/>
  <c r="J73" i="1"/>
  <c r="J65" i="1"/>
  <c r="J57" i="1"/>
  <c r="J49" i="1"/>
  <c r="G70" i="1"/>
  <c r="G54" i="1"/>
  <c r="G75" i="1"/>
  <c r="J79" i="1"/>
  <c r="J71" i="1"/>
  <c r="J63" i="1"/>
  <c r="J55" i="1"/>
  <c r="G77" i="1"/>
  <c r="G69" i="1"/>
  <c r="G53" i="1"/>
  <c r="G62" i="1"/>
  <c r="J78" i="1"/>
  <c r="J70" i="1"/>
  <c r="J54" i="1"/>
  <c r="G46" i="1"/>
  <c r="G76" i="1"/>
  <c r="G68" i="1"/>
  <c r="G52" i="1"/>
  <c r="G61" i="1"/>
  <c r="J77" i="1"/>
  <c r="J69" i="1"/>
  <c r="J53" i="1"/>
  <c r="G67" i="1"/>
  <c r="G59" i="1"/>
  <c r="G51" i="1"/>
  <c r="G60" i="1"/>
  <c r="J76" i="1"/>
  <c r="J68" i="1"/>
  <c r="J52" i="1"/>
  <c r="G74" i="1"/>
  <c r="G66" i="1"/>
  <c r="G58" i="1"/>
  <c r="G50" i="1"/>
  <c r="J67" i="1"/>
  <c r="J59" i="1"/>
  <c r="J51" i="1"/>
  <c r="G81" i="1"/>
  <c r="G83" i="1" s="1"/>
  <c r="G73" i="1"/>
  <c r="G65" i="1"/>
  <c r="G49" i="1"/>
  <c r="G47" i="1"/>
  <c r="J74" i="1"/>
  <c r="J66" i="1"/>
  <c r="J58" i="1"/>
  <c r="J50" i="1"/>
  <c r="J83" i="1" s="1"/>
  <c r="B20" i="1"/>
  <c r="E20" i="1" s="1"/>
  <c r="F20" i="1" s="1"/>
  <c r="G20" i="1" s="1"/>
  <c r="D20" i="1"/>
  <c r="B21" i="1"/>
  <c r="E21" i="1" s="1"/>
  <c r="F21" i="1" s="1"/>
  <c r="G21" i="1" s="1"/>
  <c r="D21" i="1"/>
  <c r="B25" i="1"/>
  <c r="E25" i="1" s="1"/>
  <c r="F25" i="1" s="1"/>
  <c r="D25" i="1"/>
  <c r="B26" i="1"/>
  <c r="H26" i="1" s="1"/>
  <c r="I26" i="1" s="1"/>
  <c r="D26" i="1"/>
  <c r="B27" i="1"/>
  <c r="H27" i="1" s="1"/>
  <c r="I27" i="1" s="1"/>
  <c r="D27" i="1"/>
  <c r="B39" i="1"/>
  <c r="E39" i="1" s="1"/>
  <c r="F39" i="1" s="1"/>
  <c r="D39" i="1"/>
  <c r="B38" i="1"/>
  <c r="E38" i="1" s="1"/>
  <c r="F38" i="1" s="1"/>
  <c r="D38" i="1"/>
  <c r="B22" i="1"/>
  <c r="H22" i="1" s="1"/>
  <c r="I22" i="1" s="1"/>
  <c r="D22" i="1"/>
  <c r="B23" i="1"/>
  <c r="E23" i="1" s="1"/>
  <c r="F23" i="1" s="1"/>
  <c r="D23" i="1"/>
  <c r="B24" i="1"/>
  <c r="E24" i="1" s="1"/>
  <c r="F24" i="1" s="1"/>
  <c r="D24" i="1"/>
  <c r="B28" i="1"/>
  <c r="E28" i="1" s="1"/>
  <c r="F28" i="1" s="1"/>
  <c r="D28" i="1"/>
  <c r="B37" i="1"/>
  <c r="E37" i="1" s="1"/>
  <c r="F37" i="1" s="1"/>
  <c r="D37" i="1"/>
  <c r="B36" i="1"/>
  <c r="E36" i="1" s="1"/>
  <c r="F36" i="1" s="1"/>
  <c r="D36" i="1"/>
  <c r="B31" i="1"/>
  <c r="E31" i="1" s="1"/>
  <c r="F31" i="1" s="1"/>
  <c r="D31" i="1"/>
  <c r="B32" i="1"/>
  <c r="H32" i="1" s="1"/>
  <c r="I32" i="1" s="1"/>
  <c r="D32" i="1"/>
  <c r="B33" i="1"/>
  <c r="E33" i="1" s="1"/>
  <c r="F33" i="1" s="1"/>
  <c r="D33" i="1"/>
  <c r="B34" i="1"/>
  <c r="E34" i="1" s="1"/>
  <c r="F34" i="1" s="1"/>
  <c r="D34" i="1"/>
  <c r="B35" i="1"/>
  <c r="E35" i="1" s="1"/>
  <c r="F35" i="1" s="1"/>
  <c r="D35" i="1"/>
  <c r="B30" i="1"/>
  <c r="E30" i="1" s="1"/>
  <c r="F30" i="1" s="1"/>
  <c r="D30" i="1"/>
  <c r="B5" i="1"/>
  <c r="H5" i="1" s="1"/>
  <c r="I5" i="1" s="1"/>
  <c r="B6" i="1"/>
  <c r="E6" i="1" s="1"/>
  <c r="F6" i="1" s="1"/>
  <c r="B7" i="1"/>
  <c r="H7" i="1" s="1"/>
  <c r="I7" i="1" s="1"/>
  <c r="B8" i="1"/>
  <c r="E8" i="1" s="1"/>
  <c r="F8" i="1" s="1"/>
  <c r="B9" i="1"/>
  <c r="E9" i="1" s="1"/>
  <c r="F9" i="1" s="1"/>
  <c r="B10" i="1"/>
  <c r="E10" i="1" s="1"/>
  <c r="F10" i="1" s="1"/>
  <c r="B11" i="1"/>
  <c r="H11" i="1" s="1"/>
  <c r="I11" i="1" s="1"/>
  <c r="B12" i="1"/>
  <c r="E12" i="1" s="1"/>
  <c r="F12" i="1" s="1"/>
  <c r="B13" i="1"/>
  <c r="E13" i="1" s="1"/>
  <c r="F13" i="1" s="1"/>
  <c r="B14" i="1"/>
  <c r="H14" i="1" s="1"/>
  <c r="I14" i="1" s="1"/>
  <c r="B15" i="1"/>
  <c r="E15" i="1" s="1"/>
  <c r="F15" i="1" s="1"/>
  <c r="B16" i="1"/>
  <c r="H16" i="1" s="1"/>
  <c r="I16" i="1" s="1"/>
  <c r="B17" i="1"/>
  <c r="H17" i="1" s="1"/>
  <c r="I17" i="1" s="1"/>
  <c r="B18" i="1"/>
  <c r="H18" i="1" s="1"/>
  <c r="I18" i="1" s="1"/>
  <c r="B19" i="1"/>
  <c r="E19" i="1" s="1"/>
  <c r="F19" i="1" s="1"/>
  <c r="B29" i="1"/>
  <c r="E29" i="1" s="1"/>
  <c r="F29" i="1" s="1"/>
  <c r="E5" i="1"/>
  <c r="F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9" i="1"/>
  <c r="B4" i="1"/>
  <c r="E4" i="1" s="1"/>
  <c r="F4" i="1" s="1"/>
  <c r="D4" i="1"/>
  <c r="H20" i="1" l="1"/>
  <c r="I20" i="1" s="1"/>
  <c r="J20" i="1" s="1"/>
  <c r="H21" i="1"/>
  <c r="I21" i="1" s="1"/>
  <c r="J21" i="1" s="1"/>
  <c r="G39" i="1"/>
  <c r="J26" i="1"/>
  <c r="H25" i="1"/>
  <c r="I25" i="1" s="1"/>
  <c r="J25" i="1" s="1"/>
  <c r="H38" i="1"/>
  <c r="I38" i="1" s="1"/>
  <c r="J38" i="1" s="1"/>
  <c r="J27" i="1"/>
  <c r="G25" i="1"/>
  <c r="E27" i="1"/>
  <c r="F27" i="1" s="1"/>
  <c r="G27" i="1" s="1"/>
  <c r="E26" i="1"/>
  <c r="F26" i="1" s="1"/>
  <c r="G26" i="1" s="1"/>
  <c r="G23" i="1"/>
  <c r="G38" i="1"/>
  <c r="J22" i="1"/>
  <c r="H23" i="1"/>
  <c r="I23" i="1" s="1"/>
  <c r="J23" i="1" s="1"/>
  <c r="H39" i="1"/>
  <c r="I39" i="1" s="1"/>
  <c r="J39" i="1" s="1"/>
  <c r="E22" i="1"/>
  <c r="F22" i="1" s="1"/>
  <c r="G22" i="1" s="1"/>
  <c r="G30" i="1"/>
  <c r="G28" i="1"/>
  <c r="E18" i="1"/>
  <c r="F18" i="1" s="1"/>
  <c r="G18" i="1" s="1"/>
  <c r="G37" i="1"/>
  <c r="G24" i="1"/>
  <c r="E7" i="1"/>
  <c r="F7" i="1" s="1"/>
  <c r="H24" i="1"/>
  <c r="I24" i="1" s="1"/>
  <c r="J24" i="1" s="1"/>
  <c r="H29" i="1"/>
  <c r="I29" i="1" s="1"/>
  <c r="J29" i="1" s="1"/>
  <c r="H19" i="1"/>
  <c r="I19" i="1" s="1"/>
  <c r="J19" i="1" s="1"/>
  <c r="H10" i="1"/>
  <c r="I10" i="1" s="1"/>
  <c r="J10" i="1" s="1"/>
  <c r="H28" i="1"/>
  <c r="I28" i="1" s="1"/>
  <c r="J28" i="1" s="1"/>
  <c r="E14" i="1"/>
  <c r="F14" i="1" s="1"/>
  <c r="G14" i="1" s="1"/>
  <c r="G35" i="1"/>
  <c r="G31" i="1"/>
  <c r="H9" i="1"/>
  <c r="I9" i="1" s="1"/>
  <c r="J9" i="1" s="1"/>
  <c r="G4" i="1"/>
  <c r="E17" i="1"/>
  <c r="F17" i="1" s="1"/>
  <c r="G17" i="1" s="1"/>
  <c r="G19" i="1"/>
  <c r="J18" i="1"/>
  <c r="J14" i="1"/>
  <c r="G10" i="1"/>
  <c r="G6" i="1"/>
  <c r="G33" i="1"/>
  <c r="H4" i="1"/>
  <c r="I4" i="1" s="1"/>
  <c r="J4" i="1" s="1"/>
  <c r="G7" i="1"/>
  <c r="J11" i="1"/>
  <c r="H15" i="1"/>
  <c r="I15" i="1" s="1"/>
  <c r="J15" i="1" s="1"/>
  <c r="J17" i="1"/>
  <c r="G13" i="1"/>
  <c r="H35" i="1"/>
  <c r="I35" i="1" s="1"/>
  <c r="J35" i="1" s="1"/>
  <c r="G34" i="1"/>
  <c r="H31" i="1"/>
  <c r="I31" i="1" s="1"/>
  <c r="J31" i="1" s="1"/>
  <c r="G36" i="1"/>
  <c r="G15" i="1"/>
  <c r="J7" i="1"/>
  <c r="J16" i="1"/>
  <c r="G12" i="1"/>
  <c r="G8" i="1"/>
  <c r="H33" i="1"/>
  <c r="I33" i="1" s="1"/>
  <c r="J33" i="1" s="1"/>
  <c r="E32" i="1"/>
  <c r="F32" i="1" s="1"/>
  <c r="G32" i="1" s="1"/>
  <c r="E16" i="1"/>
  <c r="F16" i="1" s="1"/>
  <c r="G16" i="1" s="1"/>
  <c r="H34" i="1"/>
  <c r="I34" i="1" s="1"/>
  <c r="J34" i="1" s="1"/>
  <c r="H37" i="1"/>
  <c r="I37" i="1" s="1"/>
  <c r="J37" i="1" s="1"/>
  <c r="H13" i="1"/>
  <c r="I13" i="1" s="1"/>
  <c r="J13" i="1" s="1"/>
  <c r="H36" i="1"/>
  <c r="I36" i="1" s="1"/>
  <c r="J36" i="1" s="1"/>
  <c r="H12" i="1"/>
  <c r="I12" i="1" s="1"/>
  <c r="J12" i="1" s="1"/>
  <c r="E11" i="1"/>
  <c r="F11" i="1" s="1"/>
  <c r="G11" i="1" s="1"/>
  <c r="J32" i="1"/>
  <c r="H30" i="1"/>
  <c r="I30" i="1" s="1"/>
  <c r="J30" i="1" s="1"/>
  <c r="G9" i="1"/>
  <c r="H8" i="1"/>
  <c r="I8" i="1" s="1"/>
  <c r="J8" i="1" s="1"/>
  <c r="G29" i="1"/>
  <c r="H6" i="1"/>
  <c r="I6" i="1" s="1"/>
  <c r="J6" i="1" s="1"/>
  <c r="J5" i="1"/>
  <c r="G5" i="1"/>
  <c r="G41" i="1" l="1"/>
  <c r="J41" i="1"/>
</calcChain>
</file>

<file path=xl/sharedStrings.xml><?xml version="1.0" encoding="utf-8"?>
<sst xmlns="http://schemas.openxmlformats.org/spreadsheetml/2006/main" count="99" uniqueCount="52">
  <si>
    <t>Nedsættelse af lokaletilskudsprocenten for typiske voksneforeninger</t>
  </si>
  <si>
    <t>Forening</t>
  </si>
  <si>
    <t>Udbetalt lokaletilskud i 2017</t>
  </si>
  <si>
    <t>Beregnet 65%</t>
  </si>
  <si>
    <t>Beregnet 50%</t>
  </si>
  <si>
    <t>Lokaletilskud excl. Moms</t>
  </si>
  <si>
    <t>Excl. Moms</t>
  </si>
  <si>
    <t>Blåbjerg Familiemotion</t>
  </si>
  <si>
    <t>Tilskudsber. Udgift</t>
  </si>
  <si>
    <t>Ansager Tennisklub</t>
  </si>
  <si>
    <t>Varde Billardklub</t>
  </si>
  <si>
    <t>Varde Cykelklub</t>
  </si>
  <si>
    <t>Medl. u/26 år</t>
  </si>
  <si>
    <t>Medl. o/25 år</t>
  </si>
  <si>
    <t>Varde Faldskærmsklub</t>
  </si>
  <si>
    <t>Varde Roklub</t>
  </si>
  <si>
    <t>Varde Golfklub</t>
  </si>
  <si>
    <t>Alslev Skytteforening</t>
  </si>
  <si>
    <t>Varde Skytteforening</t>
  </si>
  <si>
    <t>Helle Skytteforening</t>
  </si>
  <si>
    <t>Tistrup Skytteforening</t>
  </si>
  <si>
    <t>Outrup Skytteforening</t>
  </si>
  <si>
    <t>Ølgod Skytteforening</t>
  </si>
  <si>
    <t>DcH Blåvandshuk</t>
  </si>
  <si>
    <t>DcH Varde</t>
  </si>
  <si>
    <t>Ølgod Billardklub</t>
  </si>
  <si>
    <t>Ølgod Tennisklub</t>
  </si>
  <si>
    <t>Gårde Idræts- og Skytteforening</t>
  </si>
  <si>
    <t>Helle Billardklub</t>
  </si>
  <si>
    <t>Kajakklubben Sydvest</t>
  </si>
  <si>
    <t>Sig Billardklub</t>
  </si>
  <si>
    <t>Sig Fitness</t>
  </si>
  <si>
    <t>JFS Fitness</t>
  </si>
  <si>
    <t>Kvong IF -Fitness</t>
  </si>
  <si>
    <t>Ansager og Omegns Jagtforening</t>
  </si>
  <si>
    <t>Gangsportsforeningen Landstrygerne</t>
  </si>
  <si>
    <t>Oksbøl og Omegns Jagtforening</t>
  </si>
  <si>
    <t>Sydvestjysk Modeljernbaneklub</t>
  </si>
  <si>
    <t>Teaterforeningen Optimisterne</t>
  </si>
  <si>
    <t>Varde Sportsfiskerforening</t>
  </si>
  <si>
    <t>Varde Bridgeklub</t>
  </si>
  <si>
    <t>Vesteregnens Folkedansere</t>
  </si>
  <si>
    <t>Helle Motionscenter</t>
  </si>
  <si>
    <t>Besparelse excl. moms</t>
  </si>
  <si>
    <t>Oksbøl Billard Club</t>
  </si>
  <si>
    <t>Skytteforeningen Vest; Oksbøl</t>
  </si>
  <si>
    <t>Ho Bowlingklub</t>
  </si>
  <si>
    <t>Medlemsprocent</t>
  </si>
  <si>
    <t>Lok. Tilskud excl. Moms</t>
  </si>
  <si>
    <t>Besparelse</t>
  </si>
  <si>
    <t>Beregnet lokaletilsk ud fra medlems% - 65%</t>
  </si>
  <si>
    <t>Beregnet lokaletilsk ud fra medlems%  - 75%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</si>
</sst>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6" fontId="5" fillId="2" borderId="8" xfId="1" applyNumberFormat="1" applyFont="1" applyFill="1" applyBorder="1" applyAlignment="1">
      <alignment horizontal="center"/>
    </xf>
    <xf numFmtId="166" fontId="5" fillId="0" borderId="8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166" fontId="5" fillId="2" borderId="9" xfId="1" applyNumberFormat="1" applyFont="1" applyFill="1" applyBorder="1" applyAlignment="1">
      <alignment horizontal="center"/>
    </xf>
    <xf numFmtId="166" fontId="5" fillId="0" borderId="9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2" borderId="9" xfId="1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5" xfId="0" applyFont="1" applyBorder="1"/>
    <xf numFmtId="165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165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0" fillId="0" borderId="15" xfId="0" applyBorder="1"/>
    <xf numFmtId="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62" workbookViewId="0">
      <selection activeCell="O74" sqref="O74"/>
    </sheetView>
  </sheetViews>
  <sheetFormatPr defaultRowHeight="15" x14ac:dyDescent="0.25"/>
  <cols>
    <col min="1" max="1" width="25.42578125" customWidth="1"/>
    <col min="2" max="2" width="10.28515625" style="1" customWidth="1"/>
    <col min="3" max="3" width="10.140625" style="1" customWidth="1"/>
    <col min="4" max="4" width="10" style="1" customWidth="1"/>
    <col min="5" max="5" width="10.140625" style="1" customWidth="1"/>
    <col min="6" max="6" width="10" style="1" customWidth="1"/>
    <col min="7" max="7" width="10.5703125" style="1" customWidth="1"/>
    <col min="8" max="8" width="9.85546875" style="1" customWidth="1"/>
    <col min="9" max="9" width="9.140625" style="1" customWidth="1"/>
    <col min="10" max="10" width="11.140625" style="1" customWidth="1"/>
    <col min="11" max="11" width="7.28515625" customWidth="1"/>
    <col min="12" max="12" width="7" customWidth="1"/>
    <col min="13" max="13" width="11" customWidth="1"/>
  </cols>
  <sheetData>
    <row r="1" spans="1:13" ht="18.7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5.75" thickBot="1" x14ac:dyDescent="0.3"/>
    <row r="3" spans="1:13" ht="39.75" thickBot="1" x14ac:dyDescent="0.3">
      <c r="A3" s="6" t="s">
        <v>1</v>
      </c>
      <c r="B3" s="7" t="s">
        <v>8</v>
      </c>
      <c r="C3" s="7" t="s">
        <v>2</v>
      </c>
      <c r="D3" s="7" t="s">
        <v>5</v>
      </c>
      <c r="E3" s="8" t="s">
        <v>3</v>
      </c>
      <c r="F3" s="8" t="s">
        <v>6</v>
      </c>
      <c r="G3" s="8" t="s">
        <v>43</v>
      </c>
      <c r="H3" s="7" t="s">
        <v>4</v>
      </c>
      <c r="I3" s="7" t="s">
        <v>6</v>
      </c>
      <c r="J3" s="7" t="s">
        <v>43</v>
      </c>
      <c r="K3" s="8" t="s">
        <v>12</v>
      </c>
      <c r="L3" s="9" t="s">
        <v>13</v>
      </c>
      <c r="M3" s="7" t="s">
        <v>47</v>
      </c>
    </row>
    <row r="4" spans="1:13" x14ac:dyDescent="0.25">
      <c r="A4" s="3" t="s">
        <v>7</v>
      </c>
      <c r="B4" s="10">
        <f>SUM(C4/75*100)</f>
        <v>72000</v>
      </c>
      <c r="C4" s="10">
        <v>54000</v>
      </c>
      <c r="D4" s="10">
        <f>SUM(C4*0.87)</f>
        <v>46980</v>
      </c>
      <c r="E4" s="11">
        <f>SUM(B4*0.65)</f>
        <v>46800</v>
      </c>
      <c r="F4" s="11">
        <f>SUM(E4*0.87)</f>
        <v>40716</v>
      </c>
      <c r="G4" s="11">
        <f>SUM(F4-D4)</f>
        <v>-6264</v>
      </c>
      <c r="H4" s="10">
        <f>SUM(B4*0.5)</f>
        <v>36000</v>
      </c>
      <c r="I4" s="10">
        <f>SUM(H4*0.87)</f>
        <v>31320</v>
      </c>
      <c r="J4" s="10">
        <f>SUM(I4-D4)</f>
        <v>-15660</v>
      </c>
      <c r="K4" s="12">
        <v>54</v>
      </c>
      <c r="L4" s="13">
        <v>61</v>
      </c>
      <c r="M4" s="44">
        <v>53.1</v>
      </c>
    </row>
    <row r="5" spans="1:13" x14ac:dyDescent="0.25">
      <c r="A5" s="4" t="s">
        <v>9</v>
      </c>
      <c r="B5" s="15">
        <f t="shared" ref="B5:B39" si="0">SUM(C5/75*100)</f>
        <v>7684.16</v>
      </c>
      <c r="C5" s="15">
        <v>5763.12</v>
      </c>
      <c r="D5" s="15">
        <f t="shared" ref="D5:D39" si="1">SUM(C5*0.87)</f>
        <v>5013.9143999999997</v>
      </c>
      <c r="E5" s="16">
        <f t="shared" ref="E5:E29" si="2">SUM(B5*0.65)</f>
        <v>4994.7039999999997</v>
      </c>
      <c r="F5" s="16">
        <f t="shared" ref="F5:F39" si="3">SUM(E5*0.87)</f>
        <v>4345.3924799999995</v>
      </c>
      <c r="G5" s="16">
        <f t="shared" ref="G5:G29" si="4">SUM(F5-D5)</f>
        <v>-668.52192000000014</v>
      </c>
      <c r="H5" s="15">
        <f t="shared" ref="H5:H29" si="5">SUM(B5*0.5)</f>
        <v>3842.08</v>
      </c>
      <c r="I5" s="15">
        <f t="shared" ref="I5:I39" si="6">SUM(H5*0.87)</f>
        <v>3342.6095999999998</v>
      </c>
      <c r="J5" s="15">
        <f t="shared" ref="J5:J29" si="7">SUM(I5-D5)</f>
        <v>-1671.3047999999999</v>
      </c>
      <c r="K5" s="17">
        <v>16</v>
      </c>
      <c r="L5" s="13">
        <v>30</v>
      </c>
      <c r="M5" s="45">
        <v>65.2</v>
      </c>
    </row>
    <row r="6" spans="1:13" x14ac:dyDescent="0.25">
      <c r="A6" s="4" t="s">
        <v>10</v>
      </c>
      <c r="B6" s="15">
        <f t="shared" si="0"/>
        <v>57347.746666666659</v>
      </c>
      <c r="C6" s="15">
        <v>43010.81</v>
      </c>
      <c r="D6" s="15">
        <f t="shared" si="1"/>
        <v>37419.404699999999</v>
      </c>
      <c r="E6" s="16">
        <f t="shared" si="2"/>
        <v>37276.035333333326</v>
      </c>
      <c r="F6" s="16">
        <f t="shared" si="3"/>
        <v>32430.150739999994</v>
      </c>
      <c r="G6" s="16">
        <f t="shared" si="4"/>
        <v>-4989.2539600000055</v>
      </c>
      <c r="H6" s="15">
        <f t="shared" si="5"/>
        <v>28673.873333333329</v>
      </c>
      <c r="I6" s="15">
        <f t="shared" si="6"/>
        <v>24946.269799999998</v>
      </c>
      <c r="J6" s="15">
        <f t="shared" si="7"/>
        <v>-12473.134900000001</v>
      </c>
      <c r="K6" s="17">
        <v>3</v>
      </c>
      <c r="L6" s="13">
        <v>40</v>
      </c>
      <c r="M6" s="45">
        <v>93</v>
      </c>
    </row>
    <row r="7" spans="1:13" x14ac:dyDescent="0.25">
      <c r="A7" s="4" t="s">
        <v>11</v>
      </c>
      <c r="B7" s="15">
        <f t="shared" si="0"/>
        <v>119904.10666666666</v>
      </c>
      <c r="C7" s="15">
        <v>89928.08</v>
      </c>
      <c r="D7" s="15">
        <f t="shared" si="1"/>
        <v>78237.429600000003</v>
      </c>
      <c r="E7" s="16">
        <f t="shared" si="2"/>
        <v>77937.669333333324</v>
      </c>
      <c r="F7" s="16">
        <f t="shared" si="3"/>
        <v>67805.772319999989</v>
      </c>
      <c r="G7" s="16">
        <f t="shared" si="4"/>
        <v>-10431.657280000014</v>
      </c>
      <c r="H7" s="15">
        <f t="shared" si="5"/>
        <v>59952.05333333333</v>
      </c>
      <c r="I7" s="15">
        <f t="shared" si="6"/>
        <v>52158.286399999997</v>
      </c>
      <c r="J7" s="15">
        <f t="shared" si="7"/>
        <v>-26079.143200000006</v>
      </c>
      <c r="K7" s="17">
        <v>65</v>
      </c>
      <c r="L7" s="13">
        <v>327</v>
      </c>
      <c r="M7" s="45">
        <v>83.4</v>
      </c>
    </row>
    <row r="8" spans="1:13" x14ac:dyDescent="0.25">
      <c r="A8" s="4" t="s">
        <v>16</v>
      </c>
      <c r="B8" s="15">
        <f t="shared" si="0"/>
        <v>178274.52000000002</v>
      </c>
      <c r="C8" s="15">
        <v>133705.89000000001</v>
      </c>
      <c r="D8" s="15">
        <f t="shared" si="1"/>
        <v>116324.12430000001</v>
      </c>
      <c r="E8" s="16">
        <f t="shared" si="2"/>
        <v>115878.43800000001</v>
      </c>
      <c r="F8" s="16">
        <f t="shared" si="3"/>
        <v>100814.24106</v>
      </c>
      <c r="G8" s="16">
        <f t="shared" si="4"/>
        <v>-15509.88324000001</v>
      </c>
      <c r="H8" s="15">
        <f t="shared" si="5"/>
        <v>89137.260000000009</v>
      </c>
      <c r="I8" s="15">
        <f t="shared" si="6"/>
        <v>77549.416200000007</v>
      </c>
      <c r="J8" s="15">
        <f t="shared" si="7"/>
        <v>-38774.708100000003</v>
      </c>
      <c r="K8" s="17">
        <v>73</v>
      </c>
      <c r="L8" s="13">
        <v>774</v>
      </c>
      <c r="M8" s="45">
        <v>91.4</v>
      </c>
    </row>
    <row r="9" spans="1:13" x14ac:dyDescent="0.25">
      <c r="A9" s="4" t="s">
        <v>15</v>
      </c>
      <c r="B9" s="15">
        <f t="shared" si="0"/>
        <v>26839.999999999996</v>
      </c>
      <c r="C9" s="15">
        <v>20130</v>
      </c>
      <c r="D9" s="15">
        <f t="shared" si="1"/>
        <v>17513.099999999999</v>
      </c>
      <c r="E9" s="16">
        <f t="shared" si="2"/>
        <v>17446</v>
      </c>
      <c r="F9" s="16">
        <f t="shared" si="3"/>
        <v>15178.02</v>
      </c>
      <c r="G9" s="16">
        <f t="shared" si="4"/>
        <v>-2335.0799999999981</v>
      </c>
      <c r="H9" s="15">
        <f t="shared" si="5"/>
        <v>13419.999999999998</v>
      </c>
      <c r="I9" s="15">
        <f t="shared" si="6"/>
        <v>11675.399999999998</v>
      </c>
      <c r="J9" s="15">
        <f t="shared" si="7"/>
        <v>-5837.7000000000007</v>
      </c>
      <c r="K9" s="17">
        <v>0</v>
      </c>
      <c r="L9" s="13">
        <v>33</v>
      </c>
      <c r="M9" s="45">
        <v>100</v>
      </c>
    </row>
    <row r="10" spans="1:13" x14ac:dyDescent="0.25">
      <c r="A10" s="4" t="s">
        <v>23</v>
      </c>
      <c r="B10" s="15">
        <f t="shared" si="0"/>
        <v>2530</v>
      </c>
      <c r="C10" s="15">
        <v>1897.5</v>
      </c>
      <c r="D10" s="15">
        <f t="shared" si="1"/>
        <v>1650.825</v>
      </c>
      <c r="E10" s="16">
        <f t="shared" si="2"/>
        <v>1644.5</v>
      </c>
      <c r="F10" s="16">
        <f t="shared" si="3"/>
        <v>1430.7149999999999</v>
      </c>
      <c r="G10" s="16">
        <f t="shared" si="4"/>
        <v>-220.11000000000013</v>
      </c>
      <c r="H10" s="15">
        <f t="shared" si="5"/>
        <v>1265</v>
      </c>
      <c r="I10" s="15">
        <f t="shared" si="6"/>
        <v>1100.55</v>
      </c>
      <c r="J10" s="15">
        <f t="shared" si="7"/>
        <v>-550.27500000000009</v>
      </c>
      <c r="K10" s="17">
        <v>0</v>
      </c>
      <c r="L10" s="13">
        <v>26</v>
      </c>
      <c r="M10" s="45">
        <v>100</v>
      </c>
    </row>
    <row r="11" spans="1:13" x14ac:dyDescent="0.25">
      <c r="A11" s="4" t="s">
        <v>24</v>
      </c>
      <c r="B11" s="15">
        <f t="shared" si="0"/>
        <v>20849</v>
      </c>
      <c r="C11" s="15">
        <v>15636.75</v>
      </c>
      <c r="D11" s="15">
        <f t="shared" si="1"/>
        <v>13603.9725</v>
      </c>
      <c r="E11" s="16">
        <f t="shared" si="2"/>
        <v>13551.85</v>
      </c>
      <c r="F11" s="16">
        <f t="shared" si="3"/>
        <v>11790.1095</v>
      </c>
      <c r="G11" s="16">
        <f t="shared" si="4"/>
        <v>-1813.8629999999994</v>
      </c>
      <c r="H11" s="15">
        <f t="shared" si="5"/>
        <v>10424.5</v>
      </c>
      <c r="I11" s="15">
        <f t="shared" si="6"/>
        <v>9069.3150000000005</v>
      </c>
      <c r="J11" s="15">
        <f t="shared" si="7"/>
        <v>-4534.6574999999993</v>
      </c>
      <c r="K11" s="17">
        <v>38</v>
      </c>
      <c r="L11" s="13">
        <v>178</v>
      </c>
      <c r="M11" s="45">
        <v>82.4</v>
      </c>
    </row>
    <row r="12" spans="1:13" x14ac:dyDescent="0.25">
      <c r="A12" s="4" t="s">
        <v>25</v>
      </c>
      <c r="B12" s="15">
        <f t="shared" si="0"/>
        <v>35823.226666666662</v>
      </c>
      <c r="C12" s="15">
        <v>26867.42</v>
      </c>
      <c r="D12" s="15">
        <f t="shared" si="1"/>
        <v>23374.6554</v>
      </c>
      <c r="E12" s="16">
        <f t="shared" si="2"/>
        <v>23285.097333333331</v>
      </c>
      <c r="F12" s="16">
        <f t="shared" si="3"/>
        <v>20258.034679999997</v>
      </c>
      <c r="G12" s="16">
        <f t="shared" si="4"/>
        <v>-3116.6207200000026</v>
      </c>
      <c r="H12" s="15">
        <f t="shared" si="5"/>
        <v>17911.613333333331</v>
      </c>
      <c r="I12" s="15">
        <f t="shared" si="6"/>
        <v>15583.103599999999</v>
      </c>
      <c r="J12" s="15">
        <f t="shared" si="7"/>
        <v>-7791.5518000000011</v>
      </c>
      <c r="K12" s="17">
        <v>0</v>
      </c>
      <c r="L12" s="13">
        <v>42</v>
      </c>
      <c r="M12" s="45">
        <v>100</v>
      </c>
    </row>
    <row r="13" spans="1:13" x14ac:dyDescent="0.25">
      <c r="A13" s="4" t="s">
        <v>26</v>
      </c>
      <c r="B13" s="15">
        <f t="shared" si="0"/>
        <v>14972.999999999998</v>
      </c>
      <c r="C13" s="15">
        <v>11229.75</v>
      </c>
      <c r="D13" s="15">
        <f t="shared" si="1"/>
        <v>9769.8824999999997</v>
      </c>
      <c r="E13" s="16">
        <f t="shared" si="2"/>
        <v>9732.4499999999989</v>
      </c>
      <c r="F13" s="16">
        <f t="shared" si="3"/>
        <v>8467.2314999999999</v>
      </c>
      <c r="G13" s="16">
        <f t="shared" si="4"/>
        <v>-1302.6509999999998</v>
      </c>
      <c r="H13" s="15">
        <f t="shared" si="5"/>
        <v>7486.4999999999991</v>
      </c>
      <c r="I13" s="15">
        <f t="shared" si="6"/>
        <v>6513.2549999999992</v>
      </c>
      <c r="J13" s="15">
        <f t="shared" si="7"/>
        <v>-3256.6275000000005</v>
      </c>
      <c r="K13" s="17">
        <v>19</v>
      </c>
      <c r="L13" s="13">
        <v>20</v>
      </c>
      <c r="M13" s="45">
        <v>51.3</v>
      </c>
    </row>
    <row r="14" spans="1:13" x14ac:dyDescent="0.25">
      <c r="A14" s="4" t="s">
        <v>28</v>
      </c>
      <c r="B14" s="15">
        <f t="shared" si="0"/>
        <v>71626.666666666672</v>
      </c>
      <c r="C14" s="15">
        <v>53720</v>
      </c>
      <c r="D14" s="15">
        <f t="shared" si="1"/>
        <v>46736.4</v>
      </c>
      <c r="E14" s="16">
        <f t="shared" si="2"/>
        <v>46557.333333333336</v>
      </c>
      <c r="F14" s="16">
        <f t="shared" si="3"/>
        <v>40504.880000000005</v>
      </c>
      <c r="G14" s="16">
        <f t="shared" si="4"/>
        <v>-6231.5199999999968</v>
      </c>
      <c r="H14" s="15">
        <f t="shared" si="5"/>
        <v>35813.333333333336</v>
      </c>
      <c r="I14" s="15">
        <f t="shared" si="6"/>
        <v>31157.600000000002</v>
      </c>
      <c r="J14" s="15">
        <f t="shared" si="7"/>
        <v>-15578.8</v>
      </c>
      <c r="K14" s="17">
        <v>9</v>
      </c>
      <c r="L14" s="13">
        <v>20</v>
      </c>
      <c r="M14" s="45">
        <v>69</v>
      </c>
    </row>
    <row r="15" spans="1:13" x14ac:dyDescent="0.25">
      <c r="A15" s="4" t="s">
        <v>29</v>
      </c>
      <c r="B15" s="15">
        <f t="shared" si="0"/>
        <v>23157</v>
      </c>
      <c r="C15" s="15">
        <v>17367.75</v>
      </c>
      <c r="D15" s="15">
        <f t="shared" si="1"/>
        <v>15109.942499999999</v>
      </c>
      <c r="E15" s="16">
        <f t="shared" si="2"/>
        <v>15052.050000000001</v>
      </c>
      <c r="F15" s="16">
        <f t="shared" si="3"/>
        <v>13095.283500000001</v>
      </c>
      <c r="G15" s="16">
        <f t="shared" si="4"/>
        <v>-2014.6589999999978</v>
      </c>
      <c r="H15" s="15">
        <f t="shared" si="5"/>
        <v>11578.5</v>
      </c>
      <c r="I15" s="15">
        <f t="shared" si="6"/>
        <v>10073.295</v>
      </c>
      <c r="J15" s="15">
        <f t="shared" si="7"/>
        <v>-5036.6474999999991</v>
      </c>
      <c r="K15" s="17">
        <v>2</v>
      </c>
      <c r="L15" s="13">
        <v>50</v>
      </c>
      <c r="M15" s="45">
        <v>96.2</v>
      </c>
    </row>
    <row r="16" spans="1:13" x14ac:dyDescent="0.25">
      <c r="A16" s="4" t="s">
        <v>30</v>
      </c>
      <c r="B16" s="15">
        <f t="shared" si="0"/>
        <v>36909.08</v>
      </c>
      <c r="C16" s="15">
        <v>27681.81</v>
      </c>
      <c r="D16" s="15">
        <f t="shared" si="1"/>
        <v>24083.1747</v>
      </c>
      <c r="E16" s="16">
        <f t="shared" si="2"/>
        <v>23990.902000000002</v>
      </c>
      <c r="F16" s="16">
        <f t="shared" si="3"/>
        <v>20872.084740000002</v>
      </c>
      <c r="G16" s="16">
        <f t="shared" si="4"/>
        <v>-3211.0899599999975</v>
      </c>
      <c r="H16" s="15">
        <f t="shared" si="5"/>
        <v>18454.54</v>
      </c>
      <c r="I16" s="15">
        <f t="shared" si="6"/>
        <v>16055.4498</v>
      </c>
      <c r="J16" s="15">
        <f t="shared" si="7"/>
        <v>-8027.7248999999993</v>
      </c>
      <c r="K16" s="17">
        <v>13</v>
      </c>
      <c r="L16" s="13">
        <v>42</v>
      </c>
      <c r="M16" s="45">
        <v>76.400000000000006</v>
      </c>
    </row>
    <row r="17" spans="1:13" x14ac:dyDescent="0.25">
      <c r="A17" s="4" t="s">
        <v>31</v>
      </c>
      <c r="B17" s="15">
        <f t="shared" si="0"/>
        <v>68855</v>
      </c>
      <c r="C17" s="15">
        <v>51641.25</v>
      </c>
      <c r="D17" s="15">
        <f t="shared" si="1"/>
        <v>44927.887499999997</v>
      </c>
      <c r="E17" s="16">
        <f t="shared" si="2"/>
        <v>44755.75</v>
      </c>
      <c r="F17" s="16">
        <f t="shared" si="3"/>
        <v>38937.502500000002</v>
      </c>
      <c r="G17" s="16">
        <f t="shared" si="4"/>
        <v>-5990.3849999999948</v>
      </c>
      <c r="H17" s="15">
        <f t="shared" si="5"/>
        <v>34427.5</v>
      </c>
      <c r="I17" s="15">
        <f t="shared" si="6"/>
        <v>29951.924999999999</v>
      </c>
      <c r="J17" s="15">
        <f t="shared" si="7"/>
        <v>-14975.962499999998</v>
      </c>
      <c r="K17" s="17">
        <v>53</v>
      </c>
      <c r="L17" s="13">
        <v>85</v>
      </c>
      <c r="M17" s="45">
        <v>61.6</v>
      </c>
    </row>
    <row r="18" spans="1:13" x14ac:dyDescent="0.25">
      <c r="A18" s="4" t="s">
        <v>32</v>
      </c>
      <c r="B18" s="15">
        <f t="shared" si="0"/>
        <v>3216.2533333333336</v>
      </c>
      <c r="C18" s="15">
        <v>2412.19</v>
      </c>
      <c r="D18" s="15">
        <f t="shared" si="1"/>
        <v>2098.6053000000002</v>
      </c>
      <c r="E18" s="16">
        <f t="shared" si="2"/>
        <v>2090.5646666666671</v>
      </c>
      <c r="F18" s="16">
        <f t="shared" si="3"/>
        <v>1818.7912600000004</v>
      </c>
      <c r="G18" s="16">
        <f t="shared" si="4"/>
        <v>-279.81403999999975</v>
      </c>
      <c r="H18" s="15">
        <f t="shared" si="5"/>
        <v>1608.1266666666668</v>
      </c>
      <c r="I18" s="15">
        <f t="shared" si="6"/>
        <v>1399.0702000000001</v>
      </c>
      <c r="J18" s="15">
        <f t="shared" si="7"/>
        <v>-699.53510000000006</v>
      </c>
      <c r="K18" s="17"/>
      <c r="L18" s="13"/>
      <c r="M18" s="45"/>
    </row>
    <row r="19" spans="1:13" x14ac:dyDescent="0.25">
      <c r="A19" s="4" t="s">
        <v>33</v>
      </c>
      <c r="B19" s="15">
        <f t="shared" si="0"/>
        <v>76759.026666666658</v>
      </c>
      <c r="C19" s="15">
        <v>57569.27</v>
      </c>
      <c r="D19" s="15">
        <f t="shared" si="1"/>
        <v>50085.264899999995</v>
      </c>
      <c r="E19" s="16">
        <f t="shared" si="2"/>
        <v>49893.367333333328</v>
      </c>
      <c r="F19" s="16">
        <f t="shared" si="3"/>
        <v>43407.229579999992</v>
      </c>
      <c r="G19" s="16">
        <f t="shared" si="4"/>
        <v>-6678.0353200000027</v>
      </c>
      <c r="H19" s="15">
        <f t="shared" si="5"/>
        <v>38379.513333333329</v>
      </c>
      <c r="I19" s="15">
        <f t="shared" si="6"/>
        <v>33390.176599999999</v>
      </c>
      <c r="J19" s="15">
        <f t="shared" si="7"/>
        <v>-16695.088299999996</v>
      </c>
      <c r="K19" s="17"/>
      <c r="L19" s="13"/>
      <c r="M19" s="45"/>
    </row>
    <row r="20" spans="1:13" x14ac:dyDescent="0.25">
      <c r="A20" s="4" t="s">
        <v>42</v>
      </c>
      <c r="B20" s="15">
        <f t="shared" si="0"/>
        <v>0</v>
      </c>
      <c r="C20" s="15"/>
      <c r="D20" s="15">
        <f t="shared" si="1"/>
        <v>0</v>
      </c>
      <c r="E20" s="16">
        <f t="shared" ref="E20:E21" si="8">SUM(B20*0.65)</f>
        <v>0</v>
      </c>
      <c r="F20" s="16">
        <f t="shared" si="3"/>
        <v>0</v>
      </c>
      <c r="G20" s="16">
        <f t="shared" ref="G20:G21" si="9">SUM(F20-D20)</f>
        <v>0</v>
      </c>
      <c r="H20" s="15">
        <f t="shared" ref="H20:H21" si="10">SUM(B20*0.5)</f>
        <v>0</v>
      </c>
      <c r="I20" s="15">
        <f t="shared" si="6"/>
        <v>0</v>
      </c>
      <c r="J20" s="15">
        <f t="shared" ref="J20:J21" si="11">SUM(I20-D20)</f>
        <v>0</v>
      </c>
      <c r="K20" s="17"/>
      <c r="L20" s="13"/>
      <c r="M20" s="45"/>
    </row>
    <row r="21" spans="1:13" x14ac:dyDescent="0.25">
      <c r="A21" s="4" t="s">
        <v>44</v>
      </c>
      <c r="B21" s="15">
        <f t="shared" si="0"/>
        <v>57600</v>
      </c>
      <c r="C21" s="15">
        <v>43200</v>
      </c>
      <c r="D21" s="15">
        <f t="shared" si="1"/>
        <v>37584</v>
      </c>
      <c r="E21" s="16">
        <f t="shared" si="8"/>
        <v>37440</v>
      </c>
      <c r="F21" s="16">
        <f t="shared" si="3"/>
        <v>32572.799999999999</v>
      </c>
      <c r="G21" s="16">
        <f t="shared" si="9"/>
        <v>-5011.2000000000007</v>
      </c>
      <c r="H21" s="15">
        <f t="shared" si="10"/>
        <v>28800</v>
      </c>
      <c r="I21" s="15">
        <f t="shared" si="6"/>
        <v>25056</v>
      </c>
      <c r="J21" s="15">
        <f t="shared" si="11"/>
        <v>-12528</v>
      </c>
      <c r="K21" s="17">
        <v>1</v>
      </c>
      <c r="L21" s="13">
        <v>69</v>
      </c>
      <c r="M21" s="45">
        <v>98.6</v>
      </c>
    </row>
    <row r="22" spans="1:13" x14ac:dyDescent="0.25">
      <c r="A22" s="4" t="s">
        <v>35</v>
      </c>
      <c r="B22" s="15">
        <f t="shared" si="0"/>
        <v>14666.106666666667</v>
      </c>
      <c r="C22" s="15">
        <v>10999.58</v>
      </c>
      <c r="D22" s="15">
        <f t="shared" si="1"/>
        <v>9569.6345999999994</v>
      </c>
      <c r="E22" s="16">
        <f t="shared" si="2"/>
        <v>9532.9693333333344</v>
      </c>
      <c r="F22" s="16">
        <f t="shared" si="3"/>
        <v>8293.6833200000001</v>
      </c>
      <c r="G22" s="16">
        <f t="shared" si="4"/>
        <v>-1275.9512799999993</v>
      </c>
      <c r="H22" s="15">
        <f t="shared" si="5"/>
        <v>7333.0533333333333</v>
      </c>
      <c r="I22" s="15">
        <f t="shared" si="6"/>
        <v>6379.7564000000002</v>
      </c>
      <c r="J22" s="15">
        <f t="shared" si="7"/>
        <v>-3189.8781999999992</v>
      </c>
      <c r="K22" s="17">
        <v>0</v>
      </c>
      <c r="L22" s="13">
        <v>128</v>
      </c>
      <c r="M22" s="45">
        <v>100</v>
      </c>
    </row>
    <row r="23" spans="1:13" x14ac:dyDescent="0.25">
      <c r="A23" s="4" t="s">
        <v>37</v>
      </c>
      <c r="B23" s="15">
        <f t="shared" si="0"/>
        <v>28870.560000000001</v>
      </c>
      <c r="C23" s="15">
        <v>21652.92</v>
      </c>
      <c r="D23" s="15">
        <f t="shared" si="1"/>
        <v>18838.040399999998</v>
      </c>
      <c r="E23" s="16">
        <f t="shared" si="2"/>
        <v>18765.864000000001</v>
      </c>
      <c r="F23" s="16">
        <f t="shared" si="3"/>
        <v>16326.30168</v>
      </c>
      <c r="G23" s="16">
        <f t="shared" si="4"/>
        <v>-2511.7387199999976</v>
      </c>
      <c r="H23" s="15">
        <f t="shared" si="5"/>
        <v>14435.28</v>
      </c>
      <c r="I23" s="15">
        <f t="shared" si="6"/>
        <v>12558.693600000001</v>
      </c>
      <c r="J23" s="15">
        <f t="shared" si="7"/>
        <v>-6279.3467999999975</v>
      </c>
      <c r="K23" s="17">
        <v>0</v>
      </c>
      <c r="L23" s="13">
        <v>6</v>
      </c>
      <c r="M23" s="45">
        <v>100</v>
      </c>
    </row>
    <row r="24" spans="1:13" x14ac:dyDescent="0.25">
      <c r="A24" s="4" t="s">
        <v>38</v>
      </c>
      <c r="B24" s="15">
        <f t="shared" si="0"/>
        <v>23597.346666666665</v>
      </c>
      <c r="C24" s="15">
        <v>17698.009999999998</v>
      </c>
      <c r="D24" s="15">
        <f t="shared" si="1"/>
        <v>15397.268699999999</v>
      </c>
      <c r="E24" s="16">
        <f t="shared" ref="E24:E28" si="12">SUM(B24*0.65)</f>
        <v>15338.275333333333</v>
      </c>
      <c r="F24" s="16">
        <f t="shared" si="3"/>
        <v>13344.29954</v>
      </c>
      <c r="G24" s="16">
        <f t="shared" ref="G24:G28" si="13">SUM(F24-D24)</f>
        <v>-2052.9691599999987</v>
      </c>
      <c r="H24" s="15">
        <f t="shared" ref="H24:H28" si="14">SUM(B24*0.5)</f>
        <v>11798.673333333332</v>
      </c>
      <c r="I24" s="15">
        <f t="shared" si="6"/>
        <v>10264.845799999999</v>
      </c>
      <c r="J24" s="15">
        <f t="shared" ref="J24:J28" si="15">SUM(I24-D24)</f>
        <v>-5132.4228999999996</v>
      </c>
      <c r="K24" s="17">
        <v>0</v>
      </c>
      <c r="L24" s="13">
        <v>26</v>
      </c>
      <c r="M24" s="45">
        <v>100</v>
      </c>
    </row>
    <row r="25" spans="1:13" x14ac:dyDescent="0.25">
      <c r="A25" s="4" t="s">
        <v>39</v>
      </c>
      <c r="B25" s="15">
        <f t="shared" si="0"/>
        <v>29970.999999999996</v>
      </c>
      <c r="C25" s="15">
        <v>22478.25</v>
      </c>
      <c r="D25" s="15">
        <f t="shared" si="1"/>
        <v>19556.077499999999</v>
      </c>
      <c r="E25" s="16">
        <f t="shared" ref="E25:E27" si="16">SUM(B25*0.65)</f>
        <v>19481.149999999998</v>
      </c>
      <c r="F25" s="16">
        <f t="shared" si="3"/>
        <v>16948.600499999997</v>
      </c>
      <c r="G25" s="16">
        <f t="shared" ref="G25:G27" si="17">SUM(F25-D25)</f>
        <v>-2607.4770000000026</v>
      </c>
      <c r="H25" s="15">
        <f t="shared" ref="H25:H27" si="18">SUM(B25*0.5)</f>
        <v>14985.499999999998</v>
      </c>
      <c r="I25" s="15">
        <f t="shared" si="6"/>
        <v>13037.384999999998</v>
      </c>
      <c r="J25" s="15">
        <f t="shared" ref="J25:J27" si="19">SUM(I25-D25)</f>
        <v>-6518.692500000001</v>
      </c>
      <c r="K25" s="17">
        <v>26</v>
      </c>
      <c r="L25" s="13">
        <v>454</v>
      </c>
      <c r="M25" s="45">
        <v>94.6</v>
      </c>
    </row>
    <row r="26" spans="1:13" x14ac:dyDescent="0.25">
      <c r="A26" s="4" t="s">
        <v>40</v>
      </c>
      <c r="B26" s="15">
        <f t="shared" si="0"/>
        <v>109352.50666666668</v>
      </c>
      <c r="C26" s="15">
        <v>82014.38</v>
      </c>
      <c r="D26" s="15">
        <f t="shared" si="1"/>
        <v>71352.510600000009</v>
      </c>
      <c r="E26" s="16">
        <f t="shared" si="16"/>
        <v>71079.129333333345</v>
      </c>
      <c r="F26" s="16">
        <f t="shared" si="3"/>
        <v>61838.842520000013</v>
      </c>
      <c r="G26" s="16">
        <f t="shared" si="17"/>
        <v>-9513.6680799999958</v>
      </c>
      <c r="H26" s="15">
        <f t="shared" si="18"/>
        <v>54676.253333333341</v>
      </c>
      <c r="I26" s="15">
        <f t="shared" si="6"/>
        <v>47568.340400000008</v>
      </c>
      <c r="J26" s="15">
        <f t="shared" si="19"/>
        <v>-23784.1702</v>
      </c>
      <c r="K26" s="17">
        <v>0</v>
      </c>
      <c r="L26" s="13">
        <v>188</v>
      </c>
      <c r="M26" s="45">
        <v>100</v>
      </c>
    </row>
    <row r="27" spans="1:13" x14ac:dyDescent="0.25">
      <c r="A27" s="4" t="s">
        <v>41</v>
      </c>
      <c r="B27" s="15">
        <f t="shared" si="0"/>
        <v>10292</v>
      </c>
      <c r="C27" s="15">
        <v>7719</v>
      </c>
      <c r="D27" s="15">
        <f t="shared" si="1"/>
        <v>6715.53</v>
      </c>
      <c r="E27" s="16">
        <f t="shared" si="16"/>
        <v>6689.8</v>
      </c>
      <c r="F27" s="16">
        <f t="shared" si="3"/>
        <v>5820.1260000000002</v>
      </c>
      <c r="G27" s="16">
        <f t="shared" si="17"/>
        <v>-895.40399999999954</v>
      </c>
      <c r="H27" s="15">
        <f t="shared" si="18"/>
        <v>5146</v>
      </c>
      <c r="I27" s="15">
        <f t="shared" si="6"/>
        <v>4477.0199999999995</v>
      </c>
      <c r="J27" s="15">
        <f t="shared" si="19"/>
        <v>-2238.5100000000002</v>
      </c>
      <c r="K27" s="17">
        <v>0</v>
      </c>
      <c r="L27" s="13">
        <v>40</v>
      </c>
      <c r="M27" s="45">
        <v>100</v>
      </c>
    </row>
    <row r="28" spans="1:13" x14ac:dyDescent="0.25">
      <c r="A28" s="4" t="s">
        <v>46</v>
      </c>
      <c r="B28" s="15">
        <f t="shared" si="0"/>
        <v>22126</v>
      </c>
      <c r="C28" s="15">
        <v>16594.5</v>
      </c>
      <c r="D28" s="15">
        <f t="shared" si="1"/>
        <v>14437.215</v>
      </c>
      <c r="E28" s="16">
        <f t="shared" si="12"/>
        <v>14381.9</v>
      </c>
      <c r="F28" s="16">
        <f t="shared" si="3"/>
        <v>12512.252999999999</v>
      </c>
      <c r="G28" s="16">
        <f t="shared" si="13"/>
        <v>-1924.9620000000014</v>
      </c>
      <c r="H28" s="15">
        <f t="shared" si="14"/>
        <v>11063</v>
      </c>
      <c r="I28" s="15">
        <f t="shared" si="6"/>
        <v>9624.81</v>
      </c>
      <c r="J28" s="15">
        <f t="shared" si="15"/>
        <v>-4812.4050000000007</v>
      </c>
      <c r="K28" s="17">
        <v>0</v>
      </c>
      <c r="L28" s="13">
        <v>36</v>
      </c>
      <c r="M28" s="45">
        <v>100</v>
      </c>
    </row>
    <row r="29" spans="1:13" x14ac:dyDescent="0.25">
      <c r="A29" s="5" t="s">
        <v>14</v>
      </c>
      <c r="B29" s="18">
        <f t="shared" si="0"/>
        <v>64836.880000000005</v>
      </c>
      <c r="C29" s="18">
        <v>48627.66</v>
      </c>
      <c r="D29" s="18">
        <f t="shared" si="1"/>
        <v>42306.064200000001</v>
      </c>
      <c r="E29" s="16">
        <f t="shared" si="2"/>
        <v>42143.972000000002</v>
      </c>
      <c r="F29" s="16">
        <f t="shared" si="3"/>
        <v>36665.255640000003</v>
      </c>
      <c r="G29" s="16">
        <f t="shared" si="4"/>
        <v>-5640.8085599999977</v>
      </c>
      <c r="H29" s="15">
        <f t="shared" si="5"/>
        <v>32418.440000000002</v>
      </c>
      <c r="I29" s="15">
        <f t="shared" si="6"/>
        <v>28204.042800000003</v>
      </c>
      <c r="J29" s="15">
        <f t="shared" si="7"/>
        <v>-14102.021399999998</v>
      </c>
      <c r="K29" s="17">
        <v>455</v>
      </c>
      <c r="L29" s="13">
        <v>218</v>
      </c>
      <c r="M29" s="45">
        <v>32.4</v>
      </c>
    </row>
    <row r="30" spans="1:13" x14ac:dyDescent="0.25">
      <c r="A30" s="5" t="s">
        <v>17</v>
      </c>
      <c r="B30" s="18">
        <f t="shared" si="0"/>
        <v>24353.239999999998</v>
      </c>
      <c r="C30" s="18">
        <v>18264.93</v>
      </c>
      <c r="D30" s="18">
        <f t="shared" si="1"/>
        <v>15890.489100000001</v>
      </c>
      <c r="E30" s="16">
        <f t="shared" ref="E30" si="20">SUM(B30*0.65)</f>
        <v>15829.606</v>
      </c>
      <c r="F30" s="16">
        <f t="shared" si="3"/>
        <v>13771.75722</v>
      </c>
      <c r="G30" s="16">
        <f t="shared" ref="G30" si="21">SUM(F30-D30)</f>
        <v>-2118.7318800000012</v>
      </c>
      <c r="H30" s="15">
        <f t="shared" ref="H30" si="22">SUM(B30*0.5)</f>
        <v>12176.619999999999</v>
      </c>
      <c r="I30" s="15">
        <f t="shared" si="6"/>
        <v>10593.659399999999</v>
      </c>
      <c r="J30" s="15">
        <f t="shared" ref="J30" si="23">SUM(I30-D30)</f>
        <v>-5296.829700000002</v>
      </c>
      <c r="K30" s="17">
        <v>87</v>
      </c>
      <c r="L30" s="13">
        <v>53</v>
      </c>
      <c r="M30" s="45">
        <v>37.9</v>
      </c>
    </row>
    <row r="31" spans="1:13" x14ac:dyDescent="0.25">
      <c r="A31" s="5" t="s">
        <v>18</v>
      </c>
      <c r="B31" s="18">
        <f t="shared" si="0"/>
        <v>24443.493333333332</v>
      </c>
      <c r="C31" s="18">
        <v>18332.62</v>
      </c>
      <c r="D31" s="18">
        <f t="shared" si="1"/>
        <v>15949.3794</v>
      </c>
      <c r="E31" s="16">
        <f t="shared" ref="E31:E35" si="24">SUM(B31*0.65)</f>
        <v>15888.270666666665</v>
      </c>
      <c r="F31" s="16">
        <f t="shared" si="3"/>
        <v>13822.795479999999</v>
      </c>
      <c r="G31" s="16">
        <f t="shared" ref="G31:G35" si="25">SUM(F31-D31)</f>
        <v>-2126.5839200000009</v>
      </c>
      <c r="H31" s="15">
        <f t="shared" ref="H31:H35" si="26">SUM(B31*0.5)</f>
        <v>12221.746666666666</v>
      </c>
      <c r="I31" s="15">
        <f t="shared" si="6"/>
        <v>10632.919599999999</v>
      </c>
      <c r="J31" s="15">
        <f t="shared" ref="J31:J35" si="27">SUM(I31-D31)</f>
        <v>-5316.4598000000005</v>
      </c>
      <c r="K31" s="17">
        <v>14</v>
      </c>
      <c r="L31" s="13">
        <v>33</v>
      </c>
      <c r="M31" s="45">
        <v>70.2</v>
      </c>
    </row>
    <row r="32" spans="1:13" x14ac:dyDescent="0.25">
      <c r="A32" s="5" t="s">
        <v>19</v>
      </c>
      <c r="B32" s="18">
        <f t="shared" si="0"/>
        <v>38333.333333333328</v>
      </c>
      <c r="C32" s="18">
        <v>28750</v>
      </c>
      <c r="D32" s="18">
        <f t="shared" si="1"/>
        <v>25012.5</v>
      </c>
      <c r="E32" s="16">
        <f t="shared" si="24"/>
        <v>24916.666666666664</v>
      </c>
      <c r="F32" s="16">
        <f t="shared" si="3"/>
        <v>21677.499999999996</v>
      </c>
      <c r="G32" s="16">
        <f t="shared" si="25"/>
        <v>-3335.0000000000036</v>
      </c>
      <c r="H32" s="15">
        <f t="shared" si="26"/>
        <v>19166.666666666664</v>
      </c>
      <c r="I32" s="15">
        <f t="shared" si="6"/>
        <v>16674.999999999996</v>
      </c>
      <c r="J32" s="15">
        <f t="shared" si="27"/>
        <v>-8337.5000000000036</v>
      </c>
      <c r="K32" s="17">
        <v>32</v>
      </c>
      <c r="L32" s="13">
        <v>43</v>
      </c>
      <c r="M32" s="45">
        <v>66.2</v>
      </c>
    </row>
    <row r="33" spans="1:13" x14ac:dyDescent="0.25">
      <c r="A33" s="5" t="s">
        <v>20</v>
      </c>
      <c r="B33" s="18">
        <f t="shared" si="0"/>
        <v>0</v>
      </c>
      <c r="C33" s="18">
        <v>0</v>
      </c>
      <c r="D33" s="18">
        <f t="shared" si="1"/>
        <v>0</v>
      </c>
      <c r="E33" s="16">
        <f t="shared" si="24"/>
        <v>0</v>
      </c>
      <c r="F33" s="16">
        <f t="shared" si="3"/>
        <v>0</v>
      </c>
      <c r="G33" s="16">
        <f t="shared" si="25"/>
        <v>0</v>
      </c>
      <c r="H33" s="15">
        <f t="shared" si="26"/>
        <v>0</v>
      </c>
      <c r="I33" s="15">
        <f t="shared" si="6"/>
        <v>0</v>
      </c>
      <c r="J33" s="15">
        <f t="shared" si="27"/>
        <v>0</v>
      </c>
      <c r="K33" s="17"/>
      <c r="L33" s="13"/>
      <c r="M33" s="45"/>
    </row>
    <row r="34" spans="1:13" x14ac:dyDescent="0.25">
      <c r="A34" s="5" t="s">
        <v>21</v>
      </c>
      <c r="B34" s="18">
        <f t="shared" si="0"/>
        <v>23864.48</v>
      </c>
      <c r="C34" s="18">
        <v>17898.36</v>
      </c>
      <c r="D34" s="18">
        <f t="shared" si="1"/>
        <v>15571.573200000001</v>
      </c>
      <c r="E34" s="16">
        <f t="shared" si="24"/>
        <v>15511.912</v>
      </c>
      <c r="F34" s="16">
        <f t="shared" si="3"/>
        <v>13495.363440000001</v>
      </c>
      <c r="G34" s="16">
        <f t="shared" si="25"/>
        <v>-2076.2097599999997</v>
      </c>
      <c r="H34" s="15">
        <f t="shared" si="26"/>
        <v>11932.24</v>
      </c>
      <c r="I34" s="15">
        <f t="shared" si="6"/>
        <v>10381.0488</v>
      </c>
      <c r="J34" s="15">
        <f t="shared" si="27"/>
        <v>-5190.5244000000002</v>
      </c>
      <c r="K34" s="17">
        <v>21</v>
      </c>
      <c r="L34" s="13">
        <v>23</v>
      </c>
      <c r="M34" s="45">
        <v>52.3</v>
      </c>
    </row>
    <row r="35" spans="1:13" x14ac:dyDescent="0.25">
      <c r="A35" s="5" t="s">
        <v>45</v>
      </c>
      <c r="B35" s="18">
        <f t="shared" si="0"/>
        <v>25302</v>
      </c>
      <c r="C35" s="18">
        <v>18976.5</v>
      </c>
      <c r="D35" s="18">
        <f t="shared" si="1"/>
        <v>16509.555</v>
      </c>
      <c r="E35" s="16">
        <f t="shared" si="24"/>
        <v>16446.3</v>
      </c>
      <c r="F35" s="16">
        <f t="shared" si="3"/>
        <v>14308.280999999999</v>
      </c>
      <c r="G35" s="16">
        <f t="shared" si="25"/>
        <v>-2201.2740000000013</v>
      </c>
      <c r="H35" s="15">
        <f t="shared" si="26"/>
        <v>12651</v>
      </c>
      <c r="I35" s="15">
        <f t="shared" si="6"/>
        <v>11006.37</v>
      </c>
      <c r="J35" s="15">
        <f t="shared" si="27"/>
        <v>-5503.1849999999995</v>
      </c>
      <c r="K35" s="17">
        <v>20</v>
      </c>
      <c r="L35" s="13">
        <v>36</v>
      </c>
      <c r="M35" s="45">
        <v>64.3</v>
      </c>
    </row>
    <row r="36" spans="1:13" x14ac:dyDescent="0.25">
      <c r="A36" s="5" t="s">
        <v>22</v>
      </c>
      <c r="B36" s="18">
        <f t="shared" si="0"/>
        <v>22793.200000000001</v>
      </c>
      <c r="C36" s="18">
        <v>17094.900000000001</v>
      </c>
      <c r="D36" s="18">
        <f t="shared" si="1"/>
        <v>14872.563000000002</v>
      </c>
      <c r="E36" s="16">
        <f t="shared" ref="E36" si="28">SUM(B36*0.65)</f>
        <v>14815.580000000002</v>
      </c>
      <c r="F36" s="16">
        <f t="shared" si="3"/>
        <v>12889.554600000001</v>
      </c>
      <c r="G36" s="16">
        <f t="shared" ref="G36" si="29">SUM(F36-D36)</f>
        <v>-1983.0084000000006</v>
      </c>
      <c r="H36" s="15">
        <f t="shared" ref="H36" si="30">SUM(B36*0.5)</f>
        <v>11396.6</v>
      </c>
      <c r="I36" s="15">
        <f t="shared" si="6"/>
        <v>9915.0419999999995</v>
      </c>
      <c r="J36" s="15">
        <f t="shared" ref="J36" si="31">SUM(I36-D36)</f>
        <v>-4957.5210000000025</v>
      </c>
      <c r="K36" s="17">
        <v>27</v>
      </c>
      <c r="L36" s="13">
        <v>11</v>
      </c>
      <c r="M36" s="45">
        <v>28.9</v>
      </c>
    </row>
    <row r="37" spans="1:13" x14ac:dyDescent="0.25">
      <c r="A37" s="5" t="s">
        <v>27</v>
      </c>
      <c r="B37" s="18">
        <f t="shared" si="0"/>
        <v>19297.493333333336</v>
      </c>
      <c r="C37" s="18">
        <v>14473.12</v>
      </c>
      <c r="D37" s="18">
        <f t="shared" si="1"/>
        <v>12591.6144</v>
      </c>
      <c r="E37" s="16">
        <f t="shared" ref="E37" si="32">SUM(B37*0.65)</f>
        <v>12543.370666666669</v>
      </c>
      <c r="F37" s="16">
        <f t="shared" si="3"/>
        <v>10912.732480000002</v>
      </c>
      <c r="G37" s="16">
        <f t="shared" ref="G37" si="33">SUM(F37-D37)</f>
        <v>-1678.881919999998</v>
      </c>
      <c r="H37" s="15">
        <f t="shared" ref="H37" si="34">SUM(B37*0.5)</f>
        <v>9648.7466666666678</v>
      </c>
      <c r="I37" s="15">
        <f t="shared" si="6"/>
        <v>8394.4096000000009</v>
      </c>
      <c r="J37" s="15">
        <f t="shared" ref="J37" si="35">SUM(I37-D37)</f>
        <v>-4197.2047999999995</v>
      </c>
      <c r="K37" s="17">
        <v>31</v>
      </c>
      <c r="L37" s="13">
        <v>22</v>
      </c>
      <c r="M37" s="45">
        <v>41.5</v>
      </c>
    </row>
    <row r="38" spans="1:13" x14ac:dyDescent="0.25">
      <c r="A38" s="5" t="s">
        <v>34</v>
      </c>
      <c r="B38" s="18">
        <f t="shared" si="0"/>
        <v>99446.453333333324</v>
      </c>
      <c r="C38" s="18">
        <v>74584.84</v>
      </c>
      <c r="D38" s="18">
        <f t="shared" si="1"/>
        <v>64888.810799999999</v>
      </c>
      <c r="E38" s="16">
        <f t="shared" ref="E38" si="36">SUM(B38*0.65)</f>
        <v>64640.194666666663</v>
      </c>
      <c r="F38" s="16">
        <f t="shared" si="3"/>
        <v>56236.969359999996</v>
      </c>
      <c r="G38" s="16">
        <f t="shared" ref="G38" si="37">SUM(F38-D38)</f>
        <v>-8651.8414400000038</v>
      </c>
      <c r="H38" s="15">
        <f t="shared" ref="H38" si="38">SUM(B38*0.5)</f>
        <v>49723.226666666662</v>
      </c>
      <c r="I38" s="15">
        <f t="shared" si="6"/>
        <v>43259.207199999997</v>
      </c>
      <c r="J38" s="15">
        <f t="shared" ref="J38" si="39">SUM(I38-D38)</f>
        <v>-21629.603600000002</v>
      </c>
      <c r="K38" s="17">
        <v>33</v>
      </c>
      <c r="L38" s="13">
        <v>275</v>
      </c>
      <c r="M38" s="45">
        <v>89.3</v>
      </c>
    </row>
    <row r="39" spans="1:13" x14ac:dyDescent="0.25">
      <c r="A39" s="5" t="s">
        <v>36</v>
      </c>
      <c r="B39" s="18">
        <f t="shared" si="0"/>
        <v>24565</v>
      </c>
      <c r="C39" s="18">
        <v>18423.75</v>
      </c>
      <c r="D39" s="18">
        <f t="shared" si="1"/>
        <v>16028.6625</v>
      </c>
      <c r="E39" s="16">
        <f t="shared" ref="E39" si="40">SUM(B39*0.65)</f>
        <v>15967.25</v>
      </c>
      <c r="F39" s="16">
        <f t="shared" si="3"/>
        <v>13891.5075</v>
      </c>
      <c r="G39" s="16">
        <f t="shared" ref="G39" si="41">SUM(F39-D39)</f>
        <v>-2137.1550000000007</v>
      </c>
      <c r="H39" s="15">
        <f t="shared" ref="H39" si="42">SUM(B39*0.5)</f>
        <v>12282.5</v>
      </c>
      <c r="I39" s="15">
        <f t="shared" si="6"/>
        <v>10685.775</v>
      </c>
      <c r="J39" s="15">
        <f t="shared" ref="J39" si="43">SUM(I39-D39)</f>
        <v>-5342.8875000000007</v>
      </c>
      <c r="K39" s="17">
        <v>3</v>
      </c>
      <c r="L39" s="13">
        <v>176</v>
      </c>
      <c r="M39" s="45">
        <v>98.3</v>
      </c>
    </row>
    <row r="40" spans="1:13" ht="15.75" thickBot="1" x14ac:dyDescent="0.3">
      <c r="A40" s="14"/>
      <c r="B40" s="18"/>
      <c r="C40" s="19"/>
      <c r="D40" s="19"/>
      <c r="E40" s="20"/>
      <c r="F40" s="20"/>
      <c r="G40" s="20"/>
      <c r="H40" s="21"/>
      <c r="I40" s="21"/>
      <c r="J40" s="21"/>
      <c r="K40" s="17"/>
      <c r="L40" s="13"/>
      <c r="M40" s="46"/>
    </row>
    <row r="41" spans="1:13" ht="15.75" thickBot="1" x14ac:dyDescent="0.3">
      <c r="A41" s="22" t="s">
        <v>49</v>
      </c>
      <c r="B41" s="23"/>
      <c r="C41" s="24"/>
      <c r="D41" s="24"/>
      <c r="E41" s="25"/>
      <c r="F41" s="26"/>
      <c r="G41" s="27">
        <f>SUM(G4:G39)</f>
        <v>-128800.00955999999</v>
      </c>
      <c r="H41" s="28"/>
      <c r="I41" s="29"/>
      <c r="J41" s="30">
        <f>SUM(J4:J39)</f>
        <v>-322000.02390000009</v>
      </c>
      <c r="K41" s="25"/>
      <c r="L41" s="31"/>
    </row>
    <row r="42" spans="1:13" x14ac:dyDescent="0.25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2"/>
      <c r="L42" s="32"/>
    </row>
    <row r="43" spans="1:13" x14ac:dyDescent="0.25">
      <c r="A43" s="57"/>
      <c r="B43" s="33"/>
      <c r="C43" s="34"/>
      <c r="D43" s="34"/>
      <c r="E43" s="34"/>
      <c r="F43" s="34"/>
      <c r="G43" s="34"/>
      <c r="H43" s="34"/>
      <c r="I43" s="34"/>
      <c r="J43" s="34"/>
      <c r="K43" s="32"/>
      <c r="L43" s="32"/>
    </row>
    <row r="44" spans="1:13" ht="15.75" thickBot="1" x14ac:dyDescent="0.3">
      <c r="B44" s="2"/>
    </row>
    <row r="45" spans="1:13" ht="75.75" thickBot="1" x14ac:dyDescent="0.3">
      <c r="A45" s="6" t="s">
        <v>1</v>
      </c>
      <c r="B45" s="7" t="s">
        <v>8</v>
      </c>
      <c r="C45" s="7" t="s">
        <v>2</v>
      </c>
      <c r="D45" s="7" t="s">
        <v>5</v>
      </c>
      <c r="E45" s="41" t="s">
        <v>51</v>
      </c>
      <c r="F45" s="42" t="s">
        <v>48</v>
      </c>
      <c r="G45" s="43" t="s">
        <v>49</v>
      </c>
      <c r="H45" s="41" t="s">
        <v>50</v>
      </c>
      <c r="I45" s="42" t="s">
        <v>48</v>
      </c>
      <c r="J45" s="43" t="s">
        <v>49</v>
      </c>
      <c r="K45" s="7" t="s">
        <v>47</v>
      </c>
    </row>
    <row r="46" spans="1:13" x14ac:dyDescent="0.25">
      <c r="A46" s="3" t="s">
        <v>7</v>
      </c>
      <c r="B46" s="10">
        <f>SUM(C46/75*100)</f>
        <v>72000</v>
      </c>
      <c r="C46" s="10">
        <v>54000</v>
      </c>
      <c r="D46" s="10">
        <f>SUM(C46*0.87)</f>
        <v>46980</v>
      </c>
      <c r="E46" s="47">
        <v>25326</v>
      </c>
      <c r="F46" s="50">
        <f>SUM(E46*0.87)</f>
        <v>22033.62</v>
      </c>
      <c r="G46" s="53">
        <f>SUM(D46-F46)</f>
        <v>24946.38</v>
      </c>
      <c r="H46" s="47">
        <v>21949.200000000001</v>
      </c>
      <c r="I46" s="50">
        <f>SUM(H46*0.87)</f>
        <v>19095.804</v>
      </c>
      <c r="J46" s="35">
        <f>SUM(D46-I46)</f>
        <v>27884.196</v>
      </c>
      <c r="K46" s="44">
        <v>53.1</v>
      </c>
    </row>
    <row r="47" spans="1:13" x14ac:dyDescent="0.25">
      <c r="A47" s="4" t="s">
        <v>9</v>
      </c>
      <c r="B47" s="15">
        <f t="shared" ref="B47:B81" si="44">SUM(C47/75*100)</f>
        <v>7684.16</v>
      </c>
      <c r="C47" s="15">
        <v>5763.12</v>
      </c>
      <c r="D47" s="15">
        <f t="shared" ref="D47:D81" si="45">SUM(C47*0.87)</f>
        <v>5013.9143999999997</v>
      </c>
      <c r="E47" s="48">
        <v>2005.56</v>
      </c>
      <c r="F47" s="51">
        <f t="shared" ref="F47:F81" si="46">SUM(E47*0.87)</f>
        <v>1744.8371999999999</v>
      </c>
      <c r="G47" s="54">
        <f t="shared" ref="G47:G81" si="47">SUM(D47-F47)</f>
        <v>3269.0771999999997</v>
      </c>
      <c r="H47" s="48">
        <v>1738.16</v>
      </c>
      <c r="I47" s="51">
        <f t="shared" ref="I47:I81" si="48">SUM(H47*0.87)</f>
        <v>1512.1992</v>
      </c>
      <c r="J47" s="35">
        <f t="shared" ref="J47:J81" si="49">SUM(D47-I47)</f>
        <v>3501.7151999999996</v>
      </c>
      <c r="K47" s="45">
        <v>65.2</v>
      </c>
    </row>
    <row r="48" spans="1:13" x14ac:dyDescent="0.25">
      <c r="A48" s="4" t="s">
        <v>10</v>
      </c>
      <c r="B48" s="15">
        <f t="shared" si="44"/>
        <v>57347.746666666659</v>
      </c>
      <c r="C48" s="15">
        <v>43010.81</v>
      </c>
      <c r="D48" s="15">
        <f t="shared" si="45"/>
        <v>37419.404699999999</v>
      </c>
      <c r="E48" s="48">
        <v>3010.76</v>
      </c>
      <c r="F48" s="51">
        <f t="shared" si="46"/>
        <v>2619.3612000000003</v>
      </c>
      <c r="G48" s="54">
        <f t="shared" si="47"/>
        <v>34800.0435</v>
      </c>
      <c r="H48" s="48">
        <v>2609.33</v>
      </c>
      <c r="I48" s="51">
        <f t="shared" si="48"/>
        <v>2270.1170999999999</v>
      </c>
      <c r="J48" s="35">
        <f t="shared" si="49"/>
        <v>35149.287599999996</v>
      </c>
      <c r="K48" s="45">
        <v>93</v>
      </c>
    </row>
    <row r="49" spans="1:11" x14ac:dyDescent="0.25">
      <c r="A49" s="4" t="s">
        <v>11</v>
      </c>
      <c r="B49" s="15">
        <f t="shared" si="44"/>
        <v>119904.10666666666</v>
      </c>
      <c r="C49" s="15">
        <v>89928.08</v>
      </c>
      <c r="D49" s="15">
        <f t="shared" si="45"/>
        <v>78237.429600000003</v>
      </c>
      <c r="E49" s="48">
        <v>14928.06</v>
      </c>
      <c r="F49" s="51">
        <f t="shared" si="46"/>
        <v>12987.412199999999</v>
      </c>
      <c r="G49" s="54">
        <f t="shared" si="47"/>
        <v>65250.017400000004</v>
      </c>
      <c r="H49" s="48">
        <v>12937.66</v>
      </c>
      <c r="I49" s="51">
        <f t="shared" si="48"/>
        <v>11255.7642</v>
      </c>
      <c r="J49" s="35">
        <f t="shared" si="49"/>
        <v>66981.665399999998</v>
      </c>
      <c r="K49" s="45">
        <v>83.4</v>
      </c>
    </row>
    <row r="50" spans="1:11" x14ac:dyDescent="0.25">
      <c r="A50" s="4" t="s">
        <v>16</v>
      </c>
      <c r="B50" s="15">
        <f t="shared" si="44"/>
        <v>178274.52000000002</v>
      </c>
      <c r="C50" s="15">
        <v>133705.89000000001</v>
      </c>
      <c r="D50" s="15">
        <f t="shared" si="45"/>
        <v>116324.12430000001</v>
      </c>
      <c r="E50" s="48">
        <v>11498.71</v>
      </c>
      <c r="F50" s="51">
        <f t="shared" si="46"/>
        <v>10003.877699999999</v>
      </c>
      <c r="G50" s="54">
        <f t="shared" si="47"/>
        <v>106320.24660000001</v>
      </c>
      <c r="H50" s="48">
        <v>9965.5400000000009</v>
      </c>
      <c r="I50" s="51">
        <f t="shared" si="48"/>
        <v>8670.0198</v>
      </c>
      <c r="J50" s="35">
        <f t="shared" si="49"/>
        <v>107654.10450000002</v>
      </c>
      <c r="K50" s="45">
        <v>91.4</v>
      </c>
    </row>
    <row r="51" spans="1:11" x14ac:dyDescent="0.25">
      <c r="A51" s="4" t="s">
        <v>15</v>
      </c>
      <c r="B51" s="15">
        <f t="shared" si="44"/>
        <v>26839.999999999996</v>
      </c>
      <c r="C51" s="15">
        <v>20130</v>
      </c>
      <c r="D51" s="15">
        <f t="shared" si="45"/>
        <v>17513.099999999999</v>
      </c>
      <c r="E51" s="48">
        <v>0</v>
      </c>
      <c r="F51" s="51">
        <f t="shared" si="46"/>
        <v>0</v>
      </c>
      <c r="G51" s="54">
        <f t="shared" si="47"/>
        <v>17513.099999999999</v>
      </c>
      <c r="H51" s="48">
        <v>0</v>
      </c>
      <c r="I51" s="51">
        <f t="shared" si="48"/>
        <v>0</v>
      </c>
      <c r="J51" s="35">
        <f t="shared" si="49"/>
        <v>17513.099999999999</v>
      </c>
      <c r="K51" s="45">
        <v>100</v>
      </c>
    </row>
    <row r="52" spans="1:11" x14ac:dyDescent="0.25">
      <c r="A52" s="4" t="s">
        <v>23</v>
      </c>
      <c r="B52" s="15">
        <f t="shared" si="44"/>
        <v>2530</v>
      </c>
      <c r="C52" s="15">
        <v>1897.5</v>
      </c>
      <c r="D52" s="15">
        <f t="shared" si="45"/>
        <v>1650.825</v>
      </c>
      <c r="E52" s="48">
        <v>0</v>
      </c>
      <c r="F52" s="51">
        <f t="shared" si="46"/>
        <v>0</v>
      </c>
      <c r="G52" s="54">
        <f t="shared" si="47"/>
        <v>1650.825</v>
      </c>
      <c r="H52" s="48">
        <v>0</v>
      </c>
      <c r="I52" s="51">
        <f t="shared" si="48"/>
        <v>0</v>
      </c>
      <c r="J52" s="35">
        <f t="shared" si="49"/>
        <v>1650.825</v>
      </c>
      <c r="K52" s="45">
        <v>100</v>
      </c>
    </row>
    <row r="53" spans="1:11" x14ac:dyDescent="0.25">
      <c r="A53" s="4" t="s">
        <v>24</v>
      </c>
      <c r="B53" s="15">
        <f t="shared" si="44"/>
        <v>20849</v>
      </c>
      <c r="C53" s="15">
        <v>15636.75</v>
      </c>
      <c r="D53" s="15">
        <f t="shared" si="45"/>
        <v>13603.9725</v>
      </c>
      <c r="E53" s="48">
        <v>2752.07</v>
      </c>
      <c r="F53" s="51">
        <f t="shared" si="46"/>
        <v>2394.3009000000002</v>
      </c>
      <c r="G53" s="54">
        <f t="shared" si="47"/>
        <v>11209.6716</v>
      </c>
      <c r="H53" s="48">
        <v>2385.13</v>
      </c>
      <c r="I53" s="51">
        <f t="shared" si="48"/>
        <v>2075.0631000000003</v>
      </c>
      <c r="J53" s="35">
        <f t="shared" si="49"/>
        <v>11528.9094</v>
      </c>
      <c r="K53" s="45">
        <v>82.4</v>
      </c>
    </row>
    <row r="54" spans="1:11" x14ac:dyDescent="0.25">
      <c r="A54" s="4" t="s">
        <v>25</v>
      </c>
      <c r="B54" s="15">
        <f t="shared" si="44"/>
        <v>35823.226666666662</v>
      </c>
      <c r="C54" s="15">
        <v>26867.42</v>
      </c>
      <c r="D54" s="15">
        <f t="shared" si="45"/>
        <v>23374.6554</v>
      </c>
      <c r="E54" s="48">
        <v>0</v>
      </c>
      <c r="F54" s="51">
        <f t="shared" si="46"/>
        <v>0</v>
      </c>
      <c r="G54" s="54">
        <f t="shared" si="47"/>
        <v>23374.6554</v>
      </c>
      <c r="H54" s="48">
        <v>0</v>
      </c>
      <c r="I54" s="51">
        <f t="shared" si="48"/>
        <v>0</v>
      </c>
      <c r="J54" s="35">
        <f t="shared" si="49"/>
        <v>23374.6554</v>
      </c>
      <c r="K54" s="45">
        <v>100</v>
      </c>
    </row>
    <row r="55" spans="1:11" x14ac:dyDescent="0.25">
      <c r="A55" s="4" t="s">
        <v>26</v>
      </c>
      <c r="B55" s="15">
        <f t="shared" si="44"/>
        <v>14972.999999999998</v>
      </c>
      <c r="C55" s="15">
        <v>11229.75</v>
      </c>
      <c r="D55" s="15">
        <f t="shared" si="45"/>
        <v>9769.8824999999997</v>
      </c>
      <c r="E55" s="48">
        <v>5468.89</v>
      </c>
      <c r="F55" s="51">
        <f t="shared" si="46"/>
        <v>4757.9342999999999</v>
      </c>
      <c r="G55" s="54">
        <f t="shared" si="47"/>
        <v>5011.9481999999998</v>
      </c>
      <c r="H55" s="48">
        <v>4739.71</v>
      </c>
      <c r="I55" s="51">
        <f t="shared" si="48"/>
        <v>4123.5477000000001</v>
      </c>
      <c r="J55" s="35">
        <f t="shared" si="49"/>
        <v>5646.3347999999996</v>
      </c>
      <c r="K55" s="45">
        <v>51.3</v>
      </c>
    </row>
    <row r="56" spans="1:11" x14ac:dyDescent="0.25">
      <c r="A56" s="4" t="s">
        <v>28</v>
      </c>
      <c r="B56" s="15">
        <f t="shared" si="44"/>
        <v>71626.666666666672</v>
      </c>
      <c r="C56" s="15">
        <v>53720</v>
      </c>
      <c r="D56" s="15">
        <f t="shared" si="45"/>
        <v>46736.4</v>
      </c>
      <c r="E56" s="48">
        <v>16653.2</v>
      </c>
      <c r="F56" s="51">
        <f t="shared" si="46"/>
        <v>14488.284</v>
      </c>
      <c r="G56" s="54">
        <f t="shared" si="47"/>
        <v>32248.116000000002</v>
      </c>
      <c r="H56" s="48">
        <v>14432.77</v>
      </c>
      <c r="I56" s="51">
        <f t="shared" si="48"/>
        <v>12556.509900000001</v>
      </c>
      <c r="J56" s="35">
        <f t="shared" si="49"/>
        <v>34179.890100000004</v>
      </c>
      <c r="K56" s="45">
        <v>69</v>
      </c>
    </row>
    <row r="57" spans="1:11" x14ac:dyDescent="0.25">
      <c r="A57" s="4" t="s">
        <v>29</v>
      </c>
      <c r="B57" s="15">
        <f t="shared" si="44"/>
        <v>23157</v>
      </c>
      <c r="C57" s="15">
        <v>17367.75</v>
      </c>
      <c r="D57" s="15">
        <f t="shared" si="45"/>
        <v>15109.942499999999</v>
      </c>
      <c r="E57" s="48">
        <v>659.97</v>
      </c>
      <c r="F57" s="51">
        <f t="shared" si="46"/>
        <v>574.1739</v>
      </c>
      <c r="G57" s="54">
        <f t="shared" si="47"/>
        <v>14535.768599999999</v>
      </c>
      <c r="H57" s="48">
        <v>571.98</v>
      </c>
      <c r="I57" s="51">
        <f t="shared" si="48"/>
        <v>497.62260000000003</v>
      </c>
      <c r="J57" s="35">
        <f t="shared" si="49"/>
        <v>14612.319899999999</v>
      </c>
      <c r="K57" s="45">
        <v>96.2</v>
      </c>
    </row>
    <row r="58" spans="1:11" x14ac:dyDescent="0.25">
      <c r="A58" s="4" t="s">
        <v>30</v>
      </c>
      <c r="B58" s="15">
        <f t="shared" si="44"/>
        <v>36909.08</v>
      </c>
      <c r="C58" s="15">
        <v>27681.81</v>
      </c>
      <c r="D58" s="15">
        <f t="shared" si="45"/>
        <v>24083.1747</v>
      </c>
      <c r="E58" s="48">
        <v>6532.91</v>
      </c>
      <c r="F58" s="51">
        <f t="shared" si="46"/>
        <v>5683.6316999999999</v>
      </c>
      <c r="G58" s="54">
        <f t="shared" si="47"/>
        <v>18399.542999999998</v>
      </c>
      <c r="H58" s="48">
        <v>5661.86</v>
      </c>
      <c r="I58" s="51">
        <f t="shared" si="48"/>
        <v>4925.8181999999997</v>
      </c>
      <c r="J58" s="35">
        <f t="shared" si="49"/>
        <v>19157.356500000002</v>
      </c>
      <c r="K58" s="45">
        <v>76.400000000000006</v>
      </c>
    </row>
    <row r="59" spans="1:11" x14ac:dyDescent="0.25">
      <c r="A59" s="4" t="s">
        <v>31</v>
      </c>
      <c r="B59" s="15">
        <f t="shared" si="44"/>
        <v>68855</v>
      </c>
      <c r="C59" s="15">
        <v>51641.25</v>
      </c>
      <c r="D59" s="15">
        <f t="shared" si="45"/>
        <v>44927.887499999997</v>
      </c>
      <c r="E59" s="48">
        <v>19830.240000000002</v>
      </c>
      <c r="F59" s="51">
        <f t="shared" si="46"/>
        <v>17252.308800000003</v>
      </c>
      <c r="G59" s="54">
        <f t="shared" si="47"/>
        <v>27675.578699999995</v>
      </c>
      <c r="H59" s="48">
        <v>17186.21</v>
      </c>
      <c r="I59" s="51">
        <f t="shared" si="48"/>
        <v>14952.002699999999</v>
      </c>
      <c r="J59" s="35">
        <f t="shared" si="49"/>
        <v>29975.8848</v>
      </c>
      <c r="K59" s="45">
        <v>61.6</v>
      </c>
    </row>
    <row r="60" spans="1:11" x14ac:dyDescent="0.25">
      <c r="A60" s="4" t="s">
        <v>32</v>
      </c>
      <c r="B60" s="15">
        <f t="shared" si="44"/>
        <v>3216.2533333333336</v>
      </c>
      <c r="C60" s="15">
        <v>2412.19</v>
      </c>
      <c r="D60" s="15">
        <f t="shared" si="45"/>
        <v>2098.6053000000002</v>
      </c>
      <c r="E60" s="48"/>
      <c r="F60" s="51">
        <f t="shared" si="46"/>
        <v>0</v>
      </c>
      <c r="G60" s="54">
        <f t="shared" si="47"/>
        <v>2098.6053000000002</v>
      </c>
      <c r="H60" s="48"/>
      <c r="I60" s="51">
        <f t="shared" si="48"/>
        <v>0</v>
      </c>
      <c r="J60" s="35">
        <f t="shared" si="49"/>
        <v>2098.6053000000002</v>
      </c>
      <c r="K60" s="45"/>
    </row>
    <row r="61" spans="1:11" x14ac:dyDescent="0.25">
      <c r="A61" s="4" t="s">
        <v>33</v>
      </c>
      <c r="B61" s="15">
        <f t="shared" si="44"/>
        <v>76759.026666666658</v>
      </c>
      <c r="C61" s="15">
        <v>57569.27</v>
      </c>
      <c r="D61" s="15">
        <f t="shared" si="45"/>
        <v>50085.264899999995</v>
      </c>
      <c r="E61" s="48"/>
      <c r="F61" s="51">
        <f t="shared" si="46"/>
        <v>0</v>
      </c>
      <c r="G61" s="54">
        <f t="shared" si="47"/>
        <v>50085.264899999995</v>
      </c>
      <c r="H61" s="48"/>
      <c r="I61" s="51">
        <f t="shared" si="48"/>
        <v>0</v>
      </c>
      <c r="J61" s="35">
        <f t="shared" si="49"/>
        <v>50085.264899999995</v>
      </c>
      <c r="K61" s="45"/>
    </row>
    <row r="62" spans="1:11" x14ac:dyDescent="0.25">
      <c r="A62" s="4" t="s">
        <v>42</v>
      </c>
      <c r="B62" s="15">
        <f t="shared" si="44"/>
        <v>0</v>
      </c>
      <c r="C62" s="15"/>
      <c r="D62" s="15">
        <f t="shared" si="45"/>
        <v>0</v>
      </c>
      <c r="E62" s="48"/>
      <c r="F62" s="51">
        <f t="shared" si="46"/>
        <v>0</v>
      </c>
      <c r="G62" s="54">
        <f t="shared" si="47"/>
        <v>0</v>
      </c>
      <c r="H62" s="48"/>
      <c r="I62" s="51">
        <f t="shared" si="48"/>
        <v>0</v>
      </c>
      <c r="J62" s="35">
        <f t="shared" si="49"/>
        <v>0</v>
      </c>
      <c r="K62" s="45"/>
    </row>
    <row r="63" spans="1:11" x14ac:dyDescent="0.25">
      <c r="A63" s="4" t="s">
        <v>44</v>
      </c>
      <c r="B63" s="15">
        <f t="shared" si="44"/>
        <v>57600</v>
      </c>
      <c r="C63" s="15">
        <v>43200</v>
      </c>
      <c r="D63" s="15">
        <f t="shared" si="45"/>
        <v>37584</v>
      </c>
      <c r="E63" s="48">
        <v>604.79999999999995</v>
      </c>
      <c r="F63" s="51">
        <f t="shared" si="46"/>
        <v>526.17599999999993</v>
      </c>
      <c r="G63" s="54">
        <f t="shared" si="47"/>
        <v>37057.824000000001</v>
      </c>
      <c r="H63" s="48">
        <v>524.16</v>
      </c>
      <c r="I63" s="51">
        <f t="shared" si="48"/>
        <v>456.01919999999996</v>
      </c>
      <c r="J63" s="35">
        <f t="shared" si="49"/>
        <v>37127.980799999998</v>
      </c>
      <c r="K63" s="45">
        <v>98.6</v>
      </c>
    </row>
    <row r="64" spans="1:11" x14ac:dyDescent="0.25">
      <c r="A64" s="4" t="s">
        <v>35</v>
      </c>
      <c r="B64" s="15">
        <f t="shared" si="44"/>
        <v>14666.106666666667</v>
      </c>
      <c r="C64" s="15">
        <v>10999.58</v>
      </c>
      <c r="D64" s="15">
        <f t="shared" si="45"/>
        <v>9569.6345999999994</v>
      </c>
      <c r="E64" s="48">
        <v>0</v>
      </c>
      <c r="F64" s="51">
        <f t="shared" si="46"/>
        <v>0</v>
      </c>
      <c r="G64" s="54">
        <f t="shared" si="47"/>
        <v>9569.6345999999994</v>
      </c>
      <c r="H64" s="48">
        <v>0</v>
      </c>
      <c r="I64" s="51">
        <f t="shared" si="48"/>
        <v>0</v>
      </c>
      <c r="J64" s="35">
        <f t="shared" si="49"/>
        <v>9569.6345999999994</v>
      </c>
      <c r="K64" s="45">
        <v>100</v>
      </c>
    </row>
    <row r="65" spans="1:11" x14ac:dyDescent="0.25">
      <c r="A65" s="4" t="s">
        <v>37</v>
      </c>
      <c r="B65" s="15">
        <f t="shared" si="44"/>
        <v>28870.560000000001</v>
      </c>
      <c r="C65" s="15">
        <v>21652.92</v>
      </c>
      <c r="D65" s="15">
        <f t="shared" si="45"/>
        <v>18838.040399999998</v>
      </c>
      <c r="E65" s="48">
        <v>0</v>
      </c>
      <c r="F65" s="51">
        <f t="shared" si="46"/>
        <v>0</v>
      </c>
      <c r="G65" s="54">
        <f t="shared" si="47"/>
        <v>18838.040399999998</v>
      </c>
      <c r="H65" s="48">
        <v>0</v>
      </c>
      <c r="I65" s="51">
        <f t="shared" si="48"/>
        <v>0</v>
      </c>
      <c r="J65" s="35">
        <f t="shared" si="49"/>
        <v>18838.040399999998</v>
      </c>
      <c r="K65" s="45">
        <v>100</v>
      </c>
    </row>
    <row r="66" spans="1:11" x14ac:dyDescent="0.25">
      <c r="A66" s="4" t="s">
        <v>38</v>
      </c>
      <c r="B66" s="15">
        <f t="shared" si="44"/>
        <v>23597.346666666665</v>
      </c>
      <c r="C66" s="15">
        <v>17698.009999999998</v>
      </c>
      <c r="D66" s="15">
        <f t="shared" si="45"/>
        <v>15397.268699999999</v>
      </c>
      <c r="E66" s="48">
        <v>0</v>
      </c>
      <c r="F66" s="51">
        <f t="shared" si="46"/>
        <v>0</v>
      </c>
      <c r="G66" s="54">
        <f t="shared" si="47"/>
        <v>15397.268699999999</v>
      </c>
      <c r="H66" s="48">
        <v>0</v>
      </c>
      <c r="I66" s="51">
        <f t="shared" si="48"/>
        <v>0</v>
      </c>
      <c r="J66" s="35">
        <f t="shared" si="49"/>
        <v>15397.268699999999</v>
      </c>
      <c r="K66" s="45">
        <v>100</v>
      </c>
    </row>
    <row r="67" spans="1:11" x14ac:dyDescent="0.25">
      <c r="A67" s="4" t="s">
        <v>39</v>
      </c>
      <c r="B67" s="15">
        <f t="shared" si="44"/>
        <v>29970.999999999996</v>
      </c>
      <c r="C67" s="15">
        <v>22478.25</v>
      </c>
      <c r="D67" s="15">
        <f t="shared" si="45"/>
        <v>19556.077499999999</v>
      </c>
      <c r="E67" s="48">
        <v>1213.83</v>
      </c>
      <c r="F67" s="51">
        <f t="shared" si="46"/>
        <v>1056.0320999999999</v>
      </c>
      <c r="G67" s="54">
        <f t="shared" si="47"/>
        <v>18500.045399999999</v>
      </c>
      <c r="H67" s="48">
        <v>1051.98</v>
      </c>
      <c r="I67" s="51">
        <f t="shared" si="48"/>
        <v>915.22260000000006</v>
      </c>
      <c r="J67" s="35">
        <f t="shared" si="49"/>
        <v>18640.854899999998</v>
      </c>
      <c r="K67" s="45">
        <v>94.6</v>
      </c>
    </row>
    <row r="68" spans="1:11" x14ac:dyDescent="0.25">
      <c r="A68" s="4" t="s">
        <v>40</v>
      </c>
      <c r="B68" s="15">
        <f t="shared" si="44"/>
        <v>109352.50666666668</v>
      </c>
      <c r="C68" s="15">
        <v>82014.38</v>
      </c>
      <c r="D68" s="15">
        <f t="shared" si="45"/>
        <v>71352.510600000009</v>
      </c>
      <c r="E68" s="48">
        <v>0</v>
      </c>
      <c r="F68" s="51">
        <f t="shared" si="46"/>
        <v>0</v>
      </c>
      <c r="G68" s="54">
        <f t="shared" si="47"/>
        <v>71352.510600000009</v>
      </c>
      <c r="H68" s="48">
        <v>0</v>
      </c>
      <c r="I68" s="51">
        <f t="shared" si="48"/>
        <v>0</v>
      </c>
      <c r="J68" s="35">
        <f t="shared" si="49"/>
        <v>71352.510600000009</v>
      </c>
      <c r="K68" s="45">
        <v>100</v>
      </c>
    </row>
    <row r="69" spans="1:11" x14ac:dyDescent="0.25">
      <c r="A69" s="4" t="s">
        <v>41</v>
      </c>
      <c r="B69" s="15">
        <f t="shared" si="44"/>
        <v>10292</v>
      </c>
      <c r="C69" s="15">
        <v>7719</v>
      </c>
      <c r="D69" s="15">
        <f t="shared" si="45"/>
        <v>6715.53</v>
      </c>
      <c r="E69" s="48">
        <v>0</v>
      </c>
      <c r="F69" s="51">
        <f t="shared" si="46"/>
        <v>0</v>
      </c>
      <c r="G69" s="54">
        <f t="shared" si="47"/>
        <v>6715.53</v>
      </c>
      <c r="H69" s="48">
        <v>0</v>
      </c>
      <c r="I69" s="51">
        <f t="shared" si="48"/>
        <v>0</v>
      </c>
      <c r="J69" s="35">
        <f t="shared" si="49"/>
        <v>6715.53</v>
      </c>
      <c r="K69" s="45">
        <v>100</v>
      </c>
    </row>
    <row r="70" spans="1:11" x14ac:dyDescent="0.25">
      <c r="A70" s="4" t="s">
        <v>46</v>
      </c>
      <c r="B70" s="15">
        <f t="shared" si="44"/>
        <v>22126</v>
      </c>
      <c r="C70" s="15">
        <v>16594.5</v>
      </c>
      <c r="D70" s="15">
        <f t="shared" si="45"/>
        <v>14437.215</v>
      </c>
      <c r="E70" s="48">
        <v>0</v>
      </c>
      <c r="F70" s="51">
        <f t="shared" si="46"/>
        <v>0</v>
      </c>
      <c r="G70" s="54">
        <f t="shared" si="47"/>
        <v>14437.215</v>
      </c>
      <c r="H70" s="48">
        <v>0</v>
      </c>
      <c r="I70" s="51">
        <f t="shared" si="48"/>
        <v>0</v>
      </c>
      <c r="J70" s="35">
        <f t="shared" si="49"/>
        <v>14437.215</v>
      </c>
      <c r="K70" s="45">
        <v>100</v>
      </c>
    </row>
    <row r="71" spans="1:11" x14ac:dyDescent="0.25">
      <c r="A71" s="5" t="s">
        <v>14</v>
      </c>
      <c r="B71" s="18">
        <f t="shared" si="44"/>
        <v>64836.880000000005</v>
      </c>
      <c r="C71" s="18">
        <v>48627.66</v>
      </c>
      <c r="D71" s="18">
        <f t="shared" si="45"/>
        <v>42306.064200000001</v>
      </c>
      <c r="E71" s="48">
        <v>32872.300000000003</v>
      </c>
      <c r="F71" s="51">
        <f t="shared" si="46"/>
        <v>28598.901000000002</v>
      </c>
      <c r="G71" s="54">
        <f t="shared" si="47"/>
        <v>13707.163199999999</v>
      </c>
      <c r="H71" s="48">
        <v>28489.33</v>
      </c>
      <c r="I71" s="51">
        <f t="shared" si="48"/>
        <v>24785.717100000002</v>
      </c>
      <c r="J71" s="35">
        <f t="shared" si="49"/>
        <v>17520.347099999999</v>
      </c>
      <c r="K71" s="45">
        <v>32.4</v>
      </c>
    </row>
    <row r="72" spans="1:11" x14ac:dyDescent="0.25">
      <c r="A72" s="5" t="s">
        <v>17</v>
      </c>
      <c r="B72" s="18">
        <f t="shared" si="44"/>
        <v>24353.239999999998</v>
      </c>
      <c r="C72" s="18">
        <v>18264.93</v>
      </c>
      <c r="D72" s="18">
        <f t="shared" si="45"/>
        <v>15890.489100000001</v>
      </c>
      <c r="E72" s="48">
        <v>11342.52</v>
      </c>
      <c r="F72" s="51">
        <f t="shared" si="46"/>
        <v>9867.992400000001</v>
      </c>
      <c r="G72" s="54">
        <f t="shared" si="47"/>
        <v>6022.4966999999997</v>
      </c>
      <c r="H72" s="48">
        <v>9830.19</v>
      </c>
      <c r="I72" s="51">
        <f t="shared" si="48"/>
        <v>8552.2653000000009</v>
      </c>
      <c r="J72" s="35">
        <f t="shared" si="49"/>
        <v>7338.2237999999998</v>
      </c>
      <c r="K72" s="45">
        <v>37.9</v>
      </c>
    </row>
    <row r="73" spans="1:11" x14ac:dyDescent="0.25">
      <c r="A73" s="5" t="s">
        <v>18</v>
      </c>
      <c r="B73" s="18">
        <f t="shared" si="44"/>
        <v>24443.493333333332</v>
      </c>
      <c r="C73" s="18">
        <v>18332.62</v>
      </c>
      <c r="D73" s="18">
        <f t="shared" si="45"/>
        <v>15949.3794</v>
      </c>
      <c r="E73" s="48">
        <v>5463.12</v>
      </c>
      <c r="F73" s="51">
        <f t="shared" si="46"/>
        <v>4752.9143999999997</v>
      </c>
      <c r="G73" s="54">
        <f t="shared" si="47"/>
        <v>11196.465</v>
      </c>
      <c r="H73" s="48">
        <v>4734.71</v>
      </c>
      <c r="I73" s="51">
        <f t="shared" si="48"/>
        <v>4119.1976999999997</v>
      </c>
      <c r="J73" s="35">
        <f t="shared" si="49"/>
        <v>11830.181700000001</v>
      </c>
      <c r="K73" s="45">
        <v>70.2</v>
      </c>
    </row>
    <row r="74" spans="1:11" x14ac:dyDescent="0.25">
      <c r="A74" s="5" t="s">
        <v>19</v>
      </c>
      <c r="B74" s="18">
        <f t="shared" si="44"/>
        <v>38333.333333333328</v>
      </c>
      <c r="C74" s="18">
        <v>28750</v>
      </c>
      <c r="D74" s="18">
        <f t="shared" si="45"/>
        <v>25012.5</v>
      </c>
      <c r="E74" s="48">
        <v>9717.5</v>
      </c>
      <c r="F74" s="51">
        <f t="shared" si="46"/>
        <v>8454.2250000000004</v>
      </c>
      <c r="G74" s="54">
        <f t="shared" si="47"/>
        <v>16558.275000000001</v>
      </c>
      <c r="H74" s="48">
        <v>8421.83</v>
      </c>
      <c r="I74" s="51">
        <f t="shared" si="48"/>
        <v>7326.9920999999995</v>
      </c>
      <c r="J74" s="35">
        <f t="shared" si="49"/>
        <v>17685.507900000001</v>
      </c>
      <c r="K74" s="45">
        <v>66.2</v>
      </c>
    </row>
    <row r="75" spans="1:11" x14ac:dyDescent="0.25">
      <c r="A75" s="5" t="s">
        <v>20</v>
      </c>
      <c r="B75" s="18">
        <f t="shared" si="44"/>
        <v>0</v>
      </c>
      <c r="C75" s="18">
        <v>0</v>
      </c>
      <c r="D75" s="18">
        <f t="shared" si="45"/>
        <v>0</v>
      </c>
      <c r="E75" s="48"/>
      <c r="F75" s="51">
        <f t="shared" si="46"/>
        <v>0</v>
      </c>
      <c r="G75" s="54">
        <f t="shared" si="47"/>
        <v>0</v>
      </c>
      <c r="H75" s="48"/>
      <c r="I75" s="51">
        <f t="shared" si="48"/>
        <v>0</v>
      </c>
      <c r="J75" s="35">
        <f t="shared" si="49"/>
        <v>0</v>
      </c>
      <c r="K75" s="45"/>
    </row>
    <row r="76" spans="1:11" x14ac:dyDescent="0.25">
      <c r="A76" s="5" t="s">
        <v>21</v>
      </c>
      <c r="B76" s="18">
        <f t="shared" si="44"/>
        <v>23864.48</v>
      </c>
      <c r="C76" s="18">
        <v>17898.36</v>
      </c>
      <c r="D76" s="18">
        <f t="shared" si="45"/>
        <v>15571.573200000001</v>
      </c>
      <c r="E76" s="48">
        <v>8537.52</v>
      </c>
      <c r="F76" s="51">
        <f t="shared" si="46"/>
        <v>7427.6424000000006</v>
      </c>
      <c r="G76" s="54">
        <f t="shared" si="47"/>
        <v>8143.9308000000001</v>
      </c>
      <c r="H76" s="48">
        <v>7399.18</v>
      </c>
      <c r="I76" s="51">
        <f t="shared" si="48"/>
        <v>6437.2866000000004</v>
      </c>
      <c r="J76" s="35">
        <f t="shared" si="49"/>
        <v>9134.2865999999995</v>
      </c>
      <c r="K76" s="45">
        <v>52.3</v>
      </c>
    </row>
    <row r="77" spans="1:11" x14ac:dyDescent="0.25">
      <c r="A77" s="5" t="s">
        <v>45</v>
      </c>
      <c r="B77" s="18">
        <f t="shared" si="44"/>
        <v>25302</v>
      </c>
      <c r="C77" s="18">
        <v>18976.5</v>
      </c>
      <c r="D77" s="18">
        <f t="shared" si="45"/>
        <v>16509.555</v>
      </c>
      <c r="E77" s="48">
        <v>6774.61</v>
      </c>
      <c r="F77" s="51">
        <f t="shared" si="46"/>
        <v>5893.9106999999995</v>
      </c>
      <c r="G77" s="54">
        <f t="shared" si="47"/>
        <v>10615.6443</v>
      </c>
      <c r="H77" s="48">
        <v>5871.33</v>
      </c>
      <c r="I77" s="51">
        <f t="shared" si="48"/>
        <v>5108.0571</v>
      </c>
      <c r="J77" s="35">
        <f t="shared" si="49"/>
        <v>11401.4979</v>
      </c>
      <c r="K77" s="45">
        <v>64.3</v>
      </c>
    </row>
    <row r="78" spans="1:11" x14ac:dyDescent="0.25">
      <c r="A78" s="5" t="s">
        <v>22</v>
      </c>
      <c r="B78" s="18">
        <f t="shared" si="44"/>
        <v>22793.200000000001</v>
      </c>
      <c r="C78" s="18">
        <v>17094.900000000001</v>
      </c>
      <c r="D78" s="18">
        <f t="shared" si="45"/>
        <v>14872.563000000002</v>
      </c>
      <c r="E78" s="48">
        <v>12154.47</v>
      </c>
      <c r="F78" s="51">
        <f t="shared" si="46"/>
        <v>10574.3889</v>
      </c>
      <c r="G78" s="54">
        <f t="shared" si="47"/>
        <v>4298.174100000002</v>
      </c>
      <c r="H78" s="48">
        <v>10533.88</v>
      </c>
      <c r="I78" s="51">
        <f t="shared" si="48"/>
        <v>9164.4755999999998</v>
      </c>
      <c r="J78" s="35">
        <f t="shared" si="49"/>
        <v>5708.0874000000022</v>
      </c>
      <c r="K78" s="45">
        <v>28.9</v>
      </c>
    </row>
    <row r="79" spans="1:11" x14ac:dyDescent="0.25">
      <c r="A79" s="5" t="s">
        <v>27</v>
      </c>
      <c r="B79" s="18">
        <f t="shared" si="44"/>
        <v>19297.493333333336</v>
      </c>
      <c r="C79" s="18">
        <v>14473.12</v>
      </c>
      <c r="D79" s="18">
        <f t="shared" si="45"/>
        <v>12591.6144</v>
      </c>
      <c r="E79" s="48">
        <v>8466.7800000000007</v>
      </c>
      <c r="F79" s="51">
        <f t="shared" si="46"/>
        <v>7366.0986000000003</v>
      </c>
      <c r="G79" s="54">
        <f t="shared" si="47"/>
        <v>5225.5158000000001</v>
      </c>
      <c r="H79" s="48">
        <v>7326.47</v>
      </c>
      <c r="I79" s="51">
        <f t="shared" si="48"/>
        <v>6374.0289000000002</v>
      </c>
      <c r="J79" s="35">
        <f t="shared" si="49"/>
        <v>6217.5855000000001</v>
      </c>
      <c r="K79" s="45">
        <v>41.5</v>
      </c>
    </row>
    <row r="80" spans="1:11" x14ac:dyDescent="0.25">
      <c r="A80" s="5" t="s">
        <v>34</v>
      </c>
      <c r="B80" s="18">
        <f t="shared" si="44"/>
        <v>99446.453333333324</v>
      </c>
      <c r="C80" s="18">
        <v>74584.84</v>
      </c>
      <c r="D80" s="18">
        <f t="shared" si="45"/>
        <v>64888.810799999999</v>
      </c>
      <c r="E80" s="48">
        <v>7980.58</v>
      </c>
      <c r="F80" s="51">
        <f t="shared" si="46"/>
        <v>6943.1045999999997</v>
      </c>
      <c r="G80" s="54">
        <f t="shared" si="47"/>
        <v>57945.706200000001</v>
      </c>
      <c r="H80" s="48">
        <v>6916.5</v>
      </c>
      <c r="I80" s="51">
        <f t="shared" si="48"/>
        <v>6017.3549999999996</v>
      </c>
      <c r="J80" s="35">
        <f t="shared" si="49"/>
        <v>58871.455799999996</v>
      </c>
      <c r="K80" s="45">
        <v>89.3</v>
      </c>
    </row>
    <row r="81" spans="1:11" x14ac:dyDescent="0.25">
      <c r="A81" s="5" t="s">
        <v>36</v>
      </c>
      <c r="B81" s="18">
        <f t="shared" si="44"/>
        <v>24565</v>
      </c>
      <c r="C81" s="18">
        <v>18423.75</v>
      </c>
      <c r="D81" s="18">
        <f t="shared" si="45"/>
        <v>16028.6625</v>
      </c>
      <c r="E81" s="48">
        <v>313.2</v>
      </c>
      <c r="F81" s="51">
        <f t="shared" si="46"/>
        <v>272.48399999999998</v>
      </c>
      <c r="G81" s="54">
        <f t="shared" si="47"/>
        <v>15756.1785</v>
      </c>
      <c r="H81" s="48">
        <v>271.44</v>
      </c>
      <c r="I81" s="51">
        <f t="shared" si="48"/>
        <v>236.15279999999998</v>
      </c>
      <c r="J81" s="35">
        <f t="shared" si="49"/>
        <v>15792.509700000001</v>
      </c>
      <c r="K81" s="45">
        <v>98.3</v>
      </c>
    </row>
    <row r="82" spans="1:11" ht="15.75" thickBot="1" x14ac:dyDescent="0.3">
      <c r="A82" s="14"/>
      <c r="B82" s="18"/>
      <c r="C82" s="19"/>
      <c r="D82" s="19"/>
      <c r="E82" s="49"/>
      <c r="F82" s="52"/>
      <c r="G82" s="55"/>
      <c r="H82" s="49"/>
      <c r="I82" s="52"/>
      <c r="J82" s="35"/>
      <c r="K82" s="46"/>
    </row>
    <row r="83" spans="1:11" ht="15.75" thickBot="1" x14ac:dyDescent="0.3">
      <c r="A83" s="22" t="s">
        <v>49</v>
      </c>
      <c r="B83" s="23"/>
      <c r="C83" s="24"/>
      <c r="D83" s="24"/>
      <c r="E83" s="36"/>
      <c r="F83" s="37"/>
      <c r="G83" s="38">
        <f>SUM(G46:G82)</f>
        <v>779726.45970000012</v>
      </c>
      <c r="H83" s="39"/>
      <c r="I83" s="37"/>
      <c r="J83" s="38">
        <f>SUM(J46:J82)</f>
        <v>804572.83320000011</v>
      </c>
      <c r="K83" s="40"/>
    </row>
  </sheetData>
  <mergeCells count="1">
    <mergeCell ref="A1:L1"/>
  </mergeCells>
  <pageMargins left="0.7" right="0.7" top="0.75" bottom="0.75" header="0.3" footer="0.3"/>
  <pageSetup paperSize="9" orientation="landscape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155926/18</EnclosureFileNumber>
    <MeetingStartDate xmlns="d08b57ff-b9b7-4581-975d-98f87b579a51">2018-11-05T11:00:00+00:00</MeetingStartDate>
    <AgendaId xmlns="d08b57ff-b9b7-4581-975d-98f87b579a51">9015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3046596</FusionId>
    <DocumentType xmlns="d08b57ff-b9b7-4581-975d-98f87b579a51"/>
    <AgendaAccessLevelName xmlns="d08b57ff-b9b7-4581-975d-98f87b579a51">Åben</AgendaAccessLevelName>
    <UNC xmlns="d08b57ff-b9b7-4581-975d-98f87b579a51">2779523</UNC>
    <MeetingDateAndTime xmlns="d08b57ff-b9b7-4581-975d-98f87b579a51">05-11-2018 fra 12:00 - 16:00</MeetingDateAndTime>
    <MeetingTitle xmlns="d08b57ff-b9b7-4581-975d-98f87b579a51">05-11-2018</MeetingTitle>
    <MeetingEndDate xmlns="d08b57ff-b9b7-4581-975d-98f87b579a51">2018-11-05T15:00:00+00:00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F05E9762-5ED3-494D-81C7-3D24A0820CF0}"/>
</file>

<file path=customXml/itemProps2.xml><?xml version="1.0" encoding="utf-8"?>
<ds:datastoreItem xmlns:ds="http://schemas.openxmlformats.org/officeDocument/2006/customXml" ds:itemID="{31F44BAA-F126-4066-9948-192961E02122}"/>
</file>

<file path=customXml/itemProps3.xml><?xml version="1.0" encoding="utf-8"?>
<ds:datastoreItem xmlns:ds="http://schemas.openxmlformats.org/officeDocument/2006/customXml" ds:itemID="{DCBAC2B6-D171-4975-B322-D03573FD0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UKF-05-11-2018 - Bilag 163.01 Nedsættelse af lokaletilskud for typiske voksneforeninger</dc:title>
  <dc:creator>Berith Ellegaard Andreasen</dc:creator>
  <cp:lastModifiedBy>Kathrine Kristensen Kielgast</cp:lastModifiedBy>
  <cp:lastPrinted>2018-05-15T16:30:09Z</cp:lastPrinted>
  <dcterms:created xsi:type="dcterms:W3CDTF">2018-05-10T11:19:31Z</dcterms:created>
  <dcterms:modified xsi:type="dcterms:W3CDTF">2018-10-30T12:27:49Z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